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0" yWindow="240" windowWidth="45420" windowHeight="21120" activeTab="0"/>
  </bookViews>
  <sheets>
    <sheet name="Maj" sheetId="1" r:id="rId1"/>
    <sheet name="Juni" sheetId="2" r:id="rId2"/>
    <sheet name="Juli" sheetId="3" r:id="rId3"/>
    <sheet name="August" sheetId="4" r:id="rId4"/>
    <sheet name="September" sheetId="5" r:id="rId5"/>
    <sheet name="Oktober" sheetId="6" r:id="rId6"/>
    <sheet name="Opgørelse" sheetId="7" r:id="rId7"/>
  </sheets>
  <definedNames/>
  <calcPr fullCalcOnLoad="1"/>
</workbook>
</file>

<file path=xl/sharedStrings.xml><?xml version="1.0" encoding="utf-8"?>
<sst xmlns="http://schemas.openxmlformats.org/spreadsheetml/2006/main" count="483" uniqueCount="47">
  <si>
    <t>m</t>
  </si>
  <si>
    <t>t</t>
  </si>
  <si>
    <t>o</t>
  </si>
  <si>
    <t>f</t>
  </si>
  <si>
    <t>l</t>
  </si>
  <si>
    <t>s</t>
  </si>
  <si>
    <t>Samlet</t>
  </si>
  <si>
    <t>Overskud</t>
  </si>
  <si>
    <t>Over-</t>
  </si>
  <si>
    <t>ført</t>
  </si>
  <si>
    <t>Uge</t>
  </si>
  <si>
    <t>Aftenvagt</t>
  </si>
  <si>
    <t>hviletid</t>
  </si>
  <si>
    <t>Rest ferie</t>
  </si>
  <si>
    <t>Ferie</t>
  </si>
  <si>
    <t>Afspadsering</t>
  </si>
  <si>
    <t>F</t>
  </si>
  <si>
    <t>A</t>
  </si>
  <si>
    <t>HD timer</t>
  </si>
  <si>
    <t>Ferie og afspadserings opgørelse</t>
  </si>
  <si>
    <t>Nattevagt</t>
  </si>
  <si>
    <t>Dagvagt</t>
  </si>
  <si>
    <t>Charly</t>
  </si>
  <si>
    <t>Flemming K</t>
  </si>
  <si>
    <t>Christian</t>
  </si>
  <si>
    <t>Villy</t>
  </si>
  <si>
    <t>Jens Falsig</t>
  </si>
  <si>
    <t>MAJ</t>
  </si>
  <si>
    <t>VAGTPLAN VENØ FÆRGEFART</t>
  </si>
  <si>
    <t>JUNI</t>
  </si>
  <si>
    <t>JULI</t>
  </si>
  <si>
    <t>AUGUST</t>
  </si>
  <si>
    <t>SEPTEMBER</t>
  </si>
  <si>
    <t>OKTOBER</t>
  </si>
  <si>
    <t>Nattevagter</t>
  </si>
  <si>
    <t>Total</t>
  </si>
  <si>
    <t>Jens Mollerup</t>
  </si>
  <si>
    <t>Iver</t>
  </si>
  <si>
    <t>Pirre</t>
  </si>
  <si>
    <t>JanRønn</t>
  </si>
  <si>
    <t>Sven B</t>
  </si>
  <si>
    <t>Brand/redningsøvelse</t>
  </si>
  <si>
    <t>Indtjent</t>
  </si>
  <si>
    <t>Bank 1/3</t>
  </si>
  <si>
    <t>Saldo 31/10</t>
  </si>
  <si>
    <t>Grandtotal</t>
  </si>
  <si>
    <t>x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</si>
</sst>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* #,##0_ ;_ * \-#,##0_ ;_ * &quot;-&quot;_ ;_ @_ "/>
    <numFmt numFmtId="178" formatCode="_ &quot;kr.&quot;\ * #,##0.00_ ;_ &quot;kr.&quot;\ * \-#,##0.00_ ;_ &quot;kr.&quot;\ * &quot;-&quot;??_ ;_ @_ "/>
    <numFmt numFmtId="179" formatCode="_ * #,##0.00_ ;_ * \-#,##0.00_ ;_ * &quot;-&quot;??_ ;_ @_ "/>
    <numFmt numFmtId="180" formatCode="0.0"/>
    <numFmt numFmtId="181" formatCode="0.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8"/>
      <color indexed="19"/>
      <name val="Arial"/>
      <family val="2"/>
    </font>
    <font>
      <sz val="8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5" tint="-0.24997000396251678"/>
      <name val="Arial"/>
      <family val="2"/>
    </font>
    <font>
      <sz val="8"/>
      <color rgb="FFFF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2" applyNumberFormat="0" applyAlignment="0" applyProtection="0"/>
    <xf numFmtId="0" fontId="36" fillId="25" borderId="3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8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/>
      <protection hidden="1"/>
    </xf>
    <xf numFmtId="0" fontId="2" fillId="0" borderId="12" xfId="0" applyFont="1" applyFill="1" applyBorder="1" applyAlignment="1" applyProtection="1">
      <alignment/>
      <protection hidden="1"/>
    </xf>
    <xf numFmtId="0" fontId="2" fillId="0" borderId="13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14" xfId="0" applyFont="1" applyFill="1" applyBorder="1" applyAlignment="1" applyProtection="1">
      <alignment/>
      <protection hidden="1"/>
    </xf>
    <xf numFmtId="0" fontId="2" fillId="0" borderId="15" xfId="0" applyFont="1" applyFill="1" applyBorder="1" applyAlignment="1" applyProtection="1">
      <alignment/>
      <protection hidden="1"/>
    </xf>
    <xf numFmtId="0" fontId="2" fillId="0" borderId="16" xfId="0" applyFont="1" applyFill="1" applyBorder="1" applyAlignment="1" applyProtection="1">
      <alignment/>
      <protection hidden="1"/>
    </xf>
    <xf numFmtId="0" fontId="2" fillId="0" borderId="17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 applyProtection="1">
      <alignment/>
      <protection hidden="1"/>
    </xf>
    <xf numFmtId="0" fontId="2" fillId="0" borderId="13" xfId="0" applyFont="1" applyFill="1" applyBorder="1" applyAlignment="1" applyProtection="1">
      <alignment/>
      <protection hidden="1"/>
    </xf>
    <xf numFmtId="0" fontId="3" fillId="20" borderId="18" xfId="0" applyFont="1" applyFill="1" applyBorder="1" applyAlignment="1" applyProtection="1">
      <alignment/>
      <protection hidden="1"/>
    </xf>
    <xf numFmtId="0" fontId="3" fillId="20" borderId="12" xfId="0" applyFont="1" applyFill="1" applyBorder="1" applyAlignment="1" applyProtection="1">
      <alignment/>
      <protection hidden="1"/>
    </xf>
    <xf numFmtId="0" fontId="3" fillId="20" borderId="19" xfId="0" applyFont="1" applyFill="1" applyBorder="1" applyAlignment="1" applyProtection="1">
      <alignment horizontal="center"/>
      <protection hidden="1"/>
    </xf>
    <xf numFmtId="0" fontId="3" fillId="20" borderId="14" xfId="0" applyFont="1" applyFill="1" applyBorder="1" applyAlignment="1" applyProtection="1">
      <alignment/>
      <protection hidden="1"/>
    </xf>
    <xf numFmtId="0" fontId="3" fillId="20" borderId="19" xfId="0" applyFont="1" applyFill="1" applyBorder="1" applyAlignment="1" applyProtection="1">
      <alignment/>
      <protection hidden="1"/>
    </xf>
    <xf numFmtId="0" fontId="3" fillId="20" borderId="20" xfId="0" applyFont="1" applyFill="1" applyBorder="1" applyAlignment="1" applyProtection="1">
      <alignment/>
      <protection hidden="1"/>
    </xf>
    <xf numFmtId="180" fontId="2" fillId="20" borderId="18" xfId="0" applyNumberFormat="1" applyFont="1" applyFill="1" applyBorder="1" applyAlignment="1" applyProtection="1">
      <alignment/>
      <protection hidden="1"/>
    </xf>
    <xf numFmtId="180" fontId="2" fillId="20" borderId="19" xfId="0" applyNumberFormat="1" applyFont="1" applyFill="1" applyBorder="1" applyAlignment="1" applyProtection="1">
      <alignment/>
      <protection hidden="1"/>
    </xf>
    <xf numFmtId="0" fontId="2" fillId="20" borderId="20" xfId="0" applyFont="1" applyFill="1" applyBorder="1" applyAlignment="1" applyProtection="1">
      <alignment/>
      <protection hidden="1"/>
    </xf>
    <xf numFmtId="0" fontId="2" fillId="20" borderId="18" xfId="0" applyFont="1" applyFill="1" applyBorder="1" applyAlignment="1" applyProtection="1">
      <alignment horizontal="left"/>
      <protection hidden="1"/>
    </xf>
    <xf numFmtId="0" fontId="2" fillId="20" borderId="18" xfId="0" applyFont="1" applyFill="1" applyBorder="1" applyAlignment="1" applyProtection="1">
      <alignment/>
      <protection hidden="1"/>
    </xf>
    <xf numFmtId="0" fontId="2" fillId="20" borderId="21" xfId="0" applyFont="1" applyFill="1" applyBorder="1" applyAlignment="1" applyProtection="1">
      <alignment/>
      <protection hidden="1"/>
    </xf>
    <xf numFmtId="180" fontId="2" fillId="20" borderId="21" xfId="0" applyNumberFormat="1" applyFont="1" applyFill="1" applyBorder="1" applyAlignment="1" applyProtection="1">
      <alignment/>
      <protection hidden="1"/>
    </xf>
    <xf numFmtId="0" fontId="2" fillId="20" borderId="15" xfId="0" applyFont="1" applyFill="1" applyBorder="1" applyAlignment="1" applyProtection="1">
      <alignment/>
      <protection hidden="1"/>
    </xf>
    <xf numFmtId="0" fontId="2" fillId="20" borderId="11" xfId="0" applyFont="1" applyFill="1" applyBorder="1" applyAlignment="1" applyProtection="1">
      <alignment/>
      <protection hidden="1"/>
    </xf>
    <xf numFmtId="0" fontId="2" fillId="20" borderId="0" xfId="0" applyFont="1" applyFill="1" applyBorder="1" applyAlignment="1" applyProtection="1">
      <alignment/>
      <protection hidden="1"/>
    </xf>
    <xf numFmtId="0" fontId="2" fillId="20" borderId="10" xfId="0" applyFont="1" applyFill="1" applyBorder="1" applyAlignment="1" applyProtection="1">
      <alignment/>
      <protection hidden="1"/>
    </xf>
    <xf numFmtId="0" fontId="3" fillId="20" borderId="21" xfId="0" applyFont="1" applyFill="1" applyBorder="1" applyAlignment="1" applyProtection="1">
      <alignment/>
      <protection hidden="1"/>
    </xf>
    <xf numFmtId="0" fontId="3" fillId="20" borderId="13" xfId="0" applyFont="1" applyFill="1" applyBorder="1" applyAlignment="1" applyProtection="1">
      <alignment/>
      <protection hidden="1"/>
    </xf>
    <xf numFmtId="0" fontId="3" fillId="20" borderId="22" xfId="0" applyFont="1" applyFill="1" applyBorder="1" applyAlignment="1" applyProtection="1">
      <alignment horizontal="center"/>
      <protection hidden="1"/>
    </xf>
    <xf numFmtId="0" fontId="3" fillId="20" borderId="23" xfId="0" applyFont="1" applyFill="1" applyBorder="1" applyAlignment="1" applyProtection="1">
      <alignment horizontal="center" shrinkToFit="1"/>
      <protection hidden="1"/>
    </xf>
    <xf numFmtId="0" fontId="3" fillId="20" borderId="22" xfId="0" applyFont="1" applyFill="1" applyBorder="1" applyAlignment="1" applyProtection="1">
      <alignment horizontal="center" shrinkToFit="1"/>
      <protection hidden="1"/>
    </xf>
    <xf numFmtId="0" fontId="3" fillId="20" borderId="24" xfId="0" applyFont="1" applyFill="1" applyBorder="1" applyAlignment="1" applyProtection="1">
      <alignment horizontal="center" shrinkToFit="1"/>
      <protection hidden="1"/>
    </xf>
    <xf numFmtId="0" fontId="3" fillId="20" borderId="14" xfId="0" applyFont="1" applyFill="1" applyBorder="1" applyAlignment="1" applyProtection="1">
      <alignment horizontal="center"/>
      <protection hidden="1"/>
    </xf>
    <xf numFmtId="180" fontId="2" fillId="20" borderId="12" xfId="0" applyNumberFormat="1" applyFont="1" applyFill="1" applyBorder="1" applyAlignment="1" applyProtection="1">
      <alignment/>
      <protection hidden="1"/>
    </xf>
    <xf numFmtId="2" fontId="2" fillId="20" borderId="19" xfId="0" applyNumberFormat="1" applyFont="1" applyFill="1" applyBorder="1" applyAlignment="1" applyProtection="1">
      <alignment/>
      <protection hidden="1"/>
    </xf>
    <xf numFmtId="0" fontId="45" fillId="33" borderId="21" xfId="0" applyFont="1" applyFill="1" applyBorder="1" applyAlignment="1" applyProtection="1">
      <alignment/>
      <protection hidden="1"/>
    </xf>
    <xf numFmtId="0" fontId="2" fillId="20" borderId="17" xfId="0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3" fillId="20" borderId="23" xfId="0" applyFont="1" applyFill="1" applyBorder="1" applyAlignment="1" applyProtection="1">
      <alignment horizontal="center"/>
      <protection hidden="1"/>
    </xf>
    <xf numFmtId="0" fontId="3" fillId="20" borderId="23" xfId="0" applyFont="1" applyFill="1" applyBorder="1" applyAlignment="1" applyProtection="1">
      <alignment/>
      <protection hidden="1"/>
    </xf>
    <xf numFmtId="0" fontId="3" fillId="20" borderId="22" xfId="0" applyFont="1" applyFill="1" applyBorder="1" applyAlignment="1" applyProtection="1">
      <alignment/>
      <protection hidden="1"/>
    </xf>
    <xf numFmtId="2" fontId="2" fillId="20" borderId="18" xfId="0" applyNumberFormat="1" applyFont="1" applyFill="1" applyBorder="1" applyAlignment="1" applyProtection="1">
      <alignment/>
      <protection hidden="1"/>
    </xf>
    <xf numFmtId="0" fontId="2" fillId="20" borderId="13" xfId="0" applyFont="1" applyFill="1" applyBorder="1" applyAlignment="1" applyProtection="1">
      <alignment/>
      <protection hidden="1"/>
    </xf>
    <xf numFmtId="0" fontId="2" fillId="20" borderId="19" xfId="0" applyFont="1" applyFill="1" applyBorder="1" applyAlignment="1" applyProtection="1">
      <alignment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6" xfId="0" applyFont="1" applyFill="1" applyBorder="1" applyAlignment="1" applyProtection="1">
      <alignment horizontal="center"/>
      <protection hidden="1"/>
    </xf>
    <xf numFmtId="0" fontId="2" fillId="20" borderId="20" xfId="0" applyFont="1" applyFill="1" applyBorder="1" applyAlignment="1" applyProtection="1">
      <alignment/>
      <protection hidden="1"/>
    </xf>
    <xf numFmtId="0" fontId="3" fillId="20" borderId="23" xfId="0" applyFont="1" applyFill="1" applyBorder="1" applyAlignment="1" applyProtection="1">
      <alignment shrinkToFit="1"/>
      <protection hidden="1"/>
    </xf>
    <xf numFmtId="0" fontId="3" fillId="20" borderId="24" xfId="0" applyFont="1" applyFill="1" applyBorder="1" applyAlignment="1" applyProtection="1">
      <alignment shrinkToFit="1"/>
      <protection hidden="1"/>
    </xf>
    <xf numFmtId="0" fontId="3" fillId="20" borderId="19" xfId="0" applyFont="1" applyFill="1" applyBorder="1" applyAlignment="1" applyProtection="1">
      <alignment horizontal="center" shrinkToFit="1"/>
      <protection hidden="1"/>
    </xf>
    <xf numFmtId="0" fontId="2" fillId="0" borderId="12" xfId="0" applyFont="1" applyFill="1" applyBorder="1" applyAlignment="1" applyProtection="1">
      <alignment shrinkToFit="1"/>
      <protection hidden="1"/>
    </xf>
    <xf numFmtId="0" fontId="2" fillId="0" borderId="14" xfId="0" applyFont="1" applyFill="1" applyBorder="1" applyAlignment="1" applyProtection="1">
      <alignment shrinkToFit="1"/>
      <protection hidden="1"/>
    </xf>
    <xf numFmtId="0" fontId="2" fillId="0" borderId="15" xfId="0" applyFont="1" applyFill="1" applyBorder="1" applyAlignment="1" applyProtection="1">
      <alignment horizontal="center"/>
      <protection hidden="1"/>
    </xf>
    <xf numFmtId="0" fontId="6" fillId="20" borderId="0" xfId="0" applyFont="1" applyFill="1" applyAlignment="1" applyProtection="1">
      <alignment/>
      <protection hidden="1"/>
    </xf>
    <xf numFmtId="0" fontId="8" fillId="20" borderId="19" xfId="0" applyFont="1" applyFill="1" applyBorder="1" applyAlignment="1" applyProtection="1">
      <alignment/>
      <protection hidden="1"/>
    </xf>
    <xf numFmtId="0" fontId="8" fillId="20" borderId="0" xfId="0" applyFont="1" applyFill="1" applyBorder="1" applyAlignment="1" applyProtection="1">
      <alignment/>
      <protection hidden="1"/>
    </xf>
    <xf numFmtId="0" fontId="0" fillId="20" borderId="12" xfId="0" applyFill="1" applyBorder="1" applyAlignment="1" applyProtection="1">
      <alignment horizontal="left"/>
      <protection hidden="1"/>
    </xf>
    <xf numFmtId="0" fontId="0" fillId="0" borderId="18" xfId="0" applyBorder="1" applyAlignment="1" applyProtection="1">
      <alignment/>
      <protection hidden="1"/>
    </xf>
    <xf numFmtId="0" fontId="5" fillId="0" borderId="18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5" fillId="0" borderId="19" xfId="0" applyFont="1" applyBorder="1" applyAlignment="1" applyProtection="1">
      <alignment/>
      <protection hidden="1"/>
    </xf>
    <xf numFmtId="0" fontId="5" fillId="0" borderId="13" xfId="0" applyFont="1" applyBorder="1" applyAlignment="1" applyProtection="1">
      <alignment/>
      <protection hidden="1"/>
    </xf>
    <xf numFmtId="0" fontId="0" fillId="20" borderId="17" xfId="0" applyFill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5" fillId="0" borderId="20" xfId="0" applyFont="1" applyBorder="1" applyAlignment="1" applyProtection="1">
      <alignment/>
      <protection hidden="1"/>
    </xf>
    <xf numFmtId="0" fontId="5" fillId="0" borderId="15" xfId="0" applyFont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20" borderId="17" xfId="0" applyFill="1" applyBorder="1" applyAlignment="1" applyProtection="1">
      <alignment horizontal="left"/>
      <protection hidden="1"/>
    </xf>
    <xf numFmtId="0" fontId="0" fillId="0" borderId="15" xfId="0" applyBorder="1" applyAlignment="1" applyProtection="1">
      <alignment/>
      <protection hidden="1"/>
    </xf>
    <xf numFmtId="0" fontId="0" fillId="20" borderId="0" xfId="0" applyFill="1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1" fontId="5" fillId="0" borderId="13" xfId="0" applyNumberFormat="1" applyFont="1" applyBorder="1" applyAlignment="1" applyProtection="1">
      <alignment/>
      <protection hidden="1"/>
    </xf>
    <xf numFmtId="0" fontId="0" fillId="20" borderId="16" xfId="0" applyFill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20" borderId="0" xfId="0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20" borderId="0" xfId="0" applyFill="1" applyAlignment="1" applyProtection="1">
      <alignment/>
      <protection hidden="1"/>
    </xf>
    <xf numFmtId="0" fontId="2" fillId="20" borderId="18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hidden="1"/>
    </xf>
    <xf numFmtId="0" fontId="3" fillId="0" borderId="14" xfId="0" applyFont="1" applyFill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6" fillId="0" borderId="21" xfId="0" applyFont="1" applyFill="1" applyBorder="1" applyAlignment="1" applyProtection="1">
      <alignment/>
      <protection hidden="1"/>
    </xf>
    <xf numFmtId="0" fontId="3" fillId="0" borderId="15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0" fontId="3" fillId="0" borderId="17" xfId="0" applyFont="1" applyFill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 shrinkToFit="1"/>
      <protection hidden="1"/>
    </xf>
    <xf numFmtId="0" fontId="3" fillId="0" borderId="14" xfId="0" applyFont="1" applyFill="1" applyBorder="1" applyAlignment="1" applyProtection="1">
      <alignment horizontal="center" shrinkToFit="1"/>
      <protection hidden="1"/>
    </xf>
    <xf numFmtId="0" fontId="4" fillId="0" borderId="16" xfId="0" applyFont="1" applyBorder="1" applyAlignment="1">
      <alignment/>
    </xf>
    <xf numFmtId="180" fontId="2" fillId="0" borderId="0" xfId="0" applyNumberFormat="1" applyFont="1" applyAlignment="1">
      <alignment/>
    </xf>
    <xf numFmtId="0" fontId="2" fillId="0" borderId="13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0" xfId="0" applyFont="1" applyAlignment="1">
      <alignment/>
    </xf>
    <xf numFmtId="0" fontId="47" fillId="0" borderId="11" xfId="0" applyFont="1" applyFill="1" applyBorder="1" applyAlignment="1" applyProtection="1">
      <alignment/>
      <protection hidden="1"/>
    </xf>
    <xf numFmtId="0" fontId="47" fillId="0" borderId="0" xfId="0" applyFont="1" applyAlignment="1">
      <alignment/>
    </xf>
    <xf numFmtId="180" fontId="2" fillId="20" borderId="13" xfId="0" applyNumberFormat="1" applyFont="1" applyFill="1" applyBorder="1" applyAlignment="1" applyProtection="1">
      <alignment/>
      <protection hidden="1"/>
    </xf>
    <xf numFmtId="0" fontId="2" fillId="0" borderId="21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34" borderId="18" xfId="0" applyFont="1" applyFill="1" applyBorder="1" applyAlignment="1" applyProtection="1">
      <alignment horizontal="center"/>
      <protection hidden="1"/>
    </xf>
    <xf numFmtId="0" fontId="2" fillId="34" borderId="19" xfId="0" applyFont="1" applyFill="1" applyBorder="1" applyAlignment="1" applyProtection="1">
      <alignment horizontal="center"/>
      <protection hidden="1"/>
    </xf>
    <xf numFmtId="0" fontId="2" fillId="34" borderId="20" xfId="0" applyFont="1" applyFill="1" applyBorder="1" applyAlignment="1" applyProtection="1">
      <alignment/>
      <protection hidden="1"/>
    </xf>
    <xf numFmtId="0" fontId="3" fillId="0" borderId="18" xfId="0" applyFont="1" applyFill="1" applyBorder="1" applyAlignment="1" applyProtection="1">
      <alignment horizontal="center"/>
      <protection hidden="1"/>
    </xf>
    <xf numFmtId="0" fontId="3" fillId="0" borderId="19" xfId="0" applyFont="1" applyFill="1" applyBorder="1" applyAlignment="1" applyProtection="1">
      <alignment horizontal="center"/>
      <protection hidden="1"/>
    </xf>
    <xf numFmtId="0" fontId="2" fillId="34" borderId="10" xfId="0" applyFont="1" applyFill="1" applyBorder="1" applyAlignment="1" applyProtection="1">
      <alignment/>
      <protection hidden="1"/>
    </xf>
    <xf numFmtId="0" fontId="2" fillId="34" borderId="12" xfId="0" applyFont="1" applyFill="1" applyBorder="1" applyAlignment="1" applyProtection="1">
      <alignment/>
      <protection hidden="1"/>
    </xf>
    <xf numFmtId="0" fontId="2" fillId="34" borderId="13" xfId="0" applyFont="1" applyFill="1" applyBorder="1" applyAlignment="1" applyProtection="1">
      <alignment/>
      <protection hidden="1"/>
    </xf>
    <xf numFmtId="0" fontId="2" fillId="34" borderId="14" xfId="0" applyFont="1" applyFill="1" applyBorder="1" applyAlignment="1" applyProtection="1">
      <alignment/>
      <protection hidden="1"/>
    </xf>
    <xf numFmtId="0" fontId="2" fillId="34" borderId="15" xfId="0" applyFont="1" applyFill="1" applyBorder="1" applyAlignment="1" applyProtection="1">
      <alignment/>
      <protection hidden="1"/>
    </xf>
    <xf numFmtId="0" fontId="2" fillId="34" borderId="17" xfId="0" applyFont="1" applyFill="1" applyBorder="1" applyAlignment="1" applyProtection="1">
      <alignment/>
      <protection hidden="1"/>
    </xf>
    <xf numFmtId="0" fontId="2" fillId="0" borderId="25" xfId="0" applyFont="1" applyBorder="1" applyAlignment="1">
      <alignment/>
    </xf>
    <xf numFmtId="0" fontId="2" fillId="35" borderId="11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/>
      <protection hidden="1"/>
    </xf>
    <xf numFmtId="0" fontId="2" fillId="35" borderId="16" xfId="0" applyFont="1" applyFill="1" applyBorder="1" applyAlignment="1" applyProtection="1">
      <alignment/>
      <protection hidden="1"/>
    </xf>
    <xf numFmtId="0" fontId="3" fillId="20" borderId="24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 vertical="center"/>
    </xf>
    <xf numFmtId="0" fontId="2" fillId="34" borderId="10" xfId="0" applyFont="1" applyFill="1" applyBorder="1" applyAlignment="1" applyProtection="1">
      <alignment horizontal="center"/>
      <protection hidden="1"/>
    </xf>
    <xf numFmtId="0" fontId="2" fillId="34" borderId="12" xfId="0" applyFont="1" applyFill="1" applyBorder="1" applyAlignment="1" applyProtection="1">
      <alignment horizontal="center"/>
      <protection hidden="1"/>
    </xf>
    <xf numFmtId="0" fontId="2" fillId="34" borderId="13" xfId="0" applyFont="1" applyFill="1" applyBorder="1" applyAlignment="1" applyProtection="1">
      <alignment horizontal="center"/>
      <protection hidden="1"/>
    </xf>
    <xf numFmtId="0" fontId="2" fillId="34" borderId="14" xfId="0" applyFont="1" applyFill="1" applyBorder="1" applyAlignment="1" applyProtection="1">
      <alignment horizontal="center"/>
      <protection hidden="1"/>
    </xf>
    <xf numFmtId="0" fontId="2" fillId="34" borderId="15" xfId="0" applyFont="1" applyFill="1" applyBorder="1" applyAlignment="1" applyProtection="1">
      <alignment horizontal="center"/>
      <protection hidden="1"/>
    </xf>
    <xf numFmtId="0" fontId="2" fillId="34" borderId="17" xfId="0" applyFont="1" applyFill="1" applyBorder="1" applyAlignment="1" applyProtection="1">
      <alignment horizontal="center"/>
      <protection hidden="1"/>
    </xf>
    <xf numFmtId="0" fontId="8" fillId="20" borderId="0" xfId="0" applyFont="1" applyFill="1" applyBorder="1" applyAlignment="1" applyProtection="1">
      <alignment/>
      <protection hidden="1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47" fillId="34" borderId="12" xfId="0" applyFont="1" applyFill="1" applyBorder="1" applyAlignment="1" applyProtection="1">
      <alignment/>
      <protection hidden="1"/>
    </xf>
    <xf numFmtId="0" fontId="47" fillId="34" borderId="14" xfId="0" applyFont="1" applyFill="1" applyBorder="1" applyAlignment="1" applyProtection="1">
      <alignment/>
      <protection hidden="1"/>
    </xf>
    <xf numFmtId="0" fontId="47" fillId="0" borderId="0" xfId="0" applyFont="1" applyFill="1" applyBorder="1" applyAlignment="1" applyProtection="1">
      <alignment/>
      <protection hidden="1"/>
    </xf>
    <xf numFmtId="0" fontId="47" fillId="34" borderId="10" xfId="0" applyFont="1" applyFill="1" applyBorder="1" applyAlignment="1" applyProtection="1">
      <alignment/>
      <protection hidden="1"/>
    </xf>
    <xf numFmtId="0" fontId="3" fillId="33" borderId="22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0" fontId="2" fillId="36" borderId="22" xfId="0" applyFont="1" applyFill="1" applyBorder="1" applyAlignment="1" applyProtection="1">
      <alignment horizontal="center" vertical="center"/>
      <protection hidden="1"/>
    </xf>
    <xf numFmtId="0" fontId="47" fillId="34" borderId="10" xfId="0" applyFont="1" applyFill="1" applyBorder="1" applyAlignment="1" applyProtection="1">
      <alignment horizontal="center"/>
      <protection hidden="1"/>
    </xf>
    <xf numFmtId="0" fontId="2" fillId="33" borderId="21" xfId="0" applyFont="1" applyFill="1" applyBorder="1" applyAlignment="1" applyProtection="1">
      <alignment/>
      <protection hidden="1"/>
    </xf>
    <xf numFmtId="0" fontId="2" fillId="35" borderId="11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/>
      <protection hidden="1"/>
    </xf>
    <xf numFmtId="0" fontId="2" fillId="35" borderId="16" xfId="0" applyFont="1" applyFill="1" applyBorder="1" applyAlignment="1" applyProtection="1">
      <alignment/>
      <protection hidden="1"/>
    </xf>
    <xf numFmtId="0" fontId="5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Dårlig" xfId="39"/>
    <cellStyle name="Forklarende tekst" xfId="40"/>
    <cellStyle name="God" xfId="41"/>
    <cellStyle name="Input" xfId="42"/>
    <cellStyle name="Kontrollér celle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Currenc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33</xdr:col>
      <xdr:colOff>114300</xdr:colOff>
      <xdr:row>37</xdr:row>
      <xdr:rowOff>123825</xdr:rowOff>
    </xdr:from>
    <xdr:to>
      <xdr:col>34</xdr:col>
      <xdr:colOff>495300</xdr:colOff>
      <xdr:row>39</xdr:row>
      <xdr:rowOff>28575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5200650"/>
          <a:ext cx="895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133350</xdr:colOff>
      <xdr:row>38</xdr:row>
      <xdr:rowOff>57150</xdr:rowOff>
    </xdr:from>
    <xdr:to>
      <xdr:col>33</xdr:col>
      <xdr:colOff>419100</xdr:colOff>
      <xdr:row>39</xdr:row>
      <xdr:rowOff>95250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5334000"/>
          <a:ext cx="904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33</xdr:col>
      <xdr:colOff>152400</xdr:colOff>
      <xdr:row>38</xdr:row>
      <xdr:rowOff>76200</xdr:rowOff>
    </xdr:from>
    <xdr:to>
      <xdr:col>34</xdr:col>
      <xdr:colOff>438150</xdr:colOff>
      <xdr:row>39</xdr:row>
      <xdr:rowOff>85725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5276850"/>
          <a:ext cx="904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33</xdr:col>
      <xdr:colOff>76200</xdr:colOff>
      <xdr:row>38</xdr:row>
      <xdr:rowOff>47625</xdr:rowOff>
    </xdr:from>
    <xdr:to>
      <xdr:col>34</xdr:col>
      <xdr:colOff>457200</xdr:colOff>
      <xdr:row>39</xdr:row>
      <xdr:rowOff>85725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5248275"/>
          <a:ext cx="895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104775</xdr:colOff>
      <xdr:row>38</xdr:row>
      <xdr:rowOff>57150</xdr:rowOff>
    </xdr:from>
    <xdr:to>
      <xdr:col>33</xdr:col>
      <xdr:colOff>476250</xdr:colOff>
      <xdr:row>39</xdr:row>
      <xdr:rowOff>95250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5257800"/>
          <a:ext cx="885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33</xdr:col>
      <xdr:colOff>104775</xdr:colOff>
      <xdr:row>38</xdr:row>
      <xdr:rowOff>47625</xdr:rowOff>
    </xdr:from>
    <xdr:to>
      <xdr:col>34</xdr:col>
      <xdr:colOff>476250</xdr:colOff>
      <xdr:row>39</xdr:row>
      <xdr:rowOff>76200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5248275"/>
          <a:ext cx="885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2"/>
  <sheetViews>
    <sheetView tabSelected="1" zoomScale="200" zoomScaleNormal="200" workbookViewId="0" topLeftCell="A1">
      <selection activeCell="AB20" sqref="AB20"/>
    </sheetView>
  </sheetViews>
  <sheetFormatPr defaultColWidth="8.8515625" defaultRowHeight="12.75"/>
  <cols>
    <col min="1" max="1" width="9.7109375" style="1" customWidth="1"/>
    <col min="2" max="2" width="5.421875" style="1" customWidth="1"/>
    <col min="3" max="3" width="3.421875" style="3" customWidth="1"/>
    <col min="4" max="33" width="3.421875" style="1" customWidth="1"/>
    <col min="34" max="35" width="7.7109375" style="1" customWidth="1"/>
    <col min="36" max="37" width="3.421875" style="1" customWidth="1"/>
    <col min="38" max="16384" width="8.8515625" style="1" customWidth="1"/>
  </cols>
  <sheetData>
    <row r="1" spans="1:37" ht="19.5" customHeight="1" thickBot="1">
      <c r="A1" s="18" t="s">
        <v>27</v>
      </c>
      <c r="B1" s="157" t="s">
        <v>28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7" t="s">
        <v>16</v>
      </c>
      <c r="AK1" s="7" t="s">
        <v>17</v>
      </c>
    </row>
    <row r="2" spans="1:37" ht="13.5" customHeight="1" thickBot="1">
      <c r="A2" s="158">
        <v>2016</v>
      </c>
      <c r="B2" s="41" t="s">
        <v>10</v>
      </c>
      <c r="C2" s="43"/>
      <c r="D2" s="44"/>
      <c r="E2" s="44"/>
      <c r="F2" s="44">
        <v>18</v>
      </c>
      <c r="G2" s="44"/>
      <c r="H2" s="44"/>
      <c r="I2" s="44"/>
      <c r="J2" s="46"/>
      <c r="K2" s="44"/>
      <c r="L2" s="44"/>
      <c r="M2" s="44"/>
      <c r="N2" s="44">
        <v>19</v>
      </c>
      <c r="O2" s="44"/>
      <c r="P2" s="44"/>
      <c r="Q2" s="46"/>
      <c r="R2" s="44"/>
      <c r="S2" s="44"/>
      <c r="T2" s="44"/>
      <c r="U2" s="44">
        <v>20</v>
      </c>
      <c r="V2" s="44"/>
      <c r="W2" s="44"/>
      <c r="X2" s="46"/>
      <c r="Y2" s="44"/>
      <c r="Z2" s="44"/>
      <c r="AA2" s="44"/>
      <c r="AB2" s="44">
        <v>21</v>
      </c>
      <c r="AC2" s="44"/>
      <c r="AD2" s="44"/>
      <c r="AE2" s="46"/>
      <c r="AF2" s="44"/>
      <c r="AG2" s="46">
        <v>22</v>
      </c>
      <c r="AH2" s="24"/>
      <c r="AI2" s="25"/>
      <c r="AJ2" s="17"/>
      <c r="AK2" s="17"/>
    </row>
    <row r="3" spans="1:37" ht="9.75">
      <c r="A3" s="158"/>
      <c r="B3" s="42" t="s">
        <v>8</v>
      </c>
      <c r="C3" s="121">
        <v>1</v>
      </c>
      <c r="D3" s="98">
        <v>2</v>
      </c>
      <c r="E3" s="98">
        <f aca="true" t="shared" si="0" ref="E3:AF3">D3+1</f>
        <v>3</v>
      </c>
      <c r="F3" s="98">
        <f t="shared" si="0"/>
        <v>4</v>
      </c>
      <c r="G3" s="98">
        <f t="shared" si="0"/>
        <v>5</v>
      </c>
      <c r="H3" s="101">
        <f t="shared" si="0"/>
        <v>6</v>
      </c>
      <c r="I3" s="98">
        <f t="shared" si="0"/>
        <v>7</v>
      </c>
      <c r="J3" s="100">
        <f t="shared" si="0"/>
        <v>8</v>
      </c>
      <c r="K3" s="98">
        <f t="shared" si="0"/>
        <v>9</v>
      </c>
      <c r="L3" s="98">
        <f t="shared" si="0"/>
        <v>10</v>
      </c>
      <c r="M3" s="98">
        <f t="shared" si="0"/>
        <v>11</v>
      </c>
      <c r="N3" s="101">
        <f t="shared" si="0"/>
        <v>12</v>
      </c>
      <c r="O3" s="101">
        <f t="shared" si="0"/>
        <v>13</v>
      </c>
      <c r="P3" s="98">
        <f t="shared" si="0"/>
        <v>14</v>
      </c>
      <c r="Q3" s="100">
        <f t="shared" si="0"/>
        <v>15</v>
      </c>
      <c r="R3" s="98">
        <f t="shared" si="0"/>
        <v>16</v>
      </c>
      <c r="S3" s="98">
        <f t="shared" si="0"/>
        <v>17</v>
      </c>
      <c r="T3" s="98">
        <f t="shared" si="0"/>
        <v>18</v>
      </c>
      <c r="U3" s="101">
        <f t="shared" si="0"/>
        <v>19</v>
      </c>
      <c r="V3" s="98">
        <f t="shared" si="0"/>
        <v>20</v>
      </c>
      <c r="W3" s="98">
        <f t="shared" si="0"/>
        <v>21</v>
      </c>
      <c r="X3" s="100">
        <f t="shared" si="0"/>
        <v>22</v>
      </c>
      <c r="Y3" s="98">
        <f t="shared" si="0"/>
        <v>23</v>
      </c>
      <c r="Z3" s="98">
        <f t="shared" si="0"/>
        <v>24</v>
      </c>
      <c r="AA3" s="98">
        <f t="shared" si="0"/>
        <v>25</v>
      </c>
      <c r="AB3" s="101">
        <f t="shared" si="0"/>
        <v>26</v>
      </c>
      <c r="AC3" s="98">
        <f t="shared" si="0"/>
        <v>27</v>
      </c>
      <c r="AD3" s="98">
        <f t="shared" si="0"/>
        <v>28</v>
      </c>
      <c r="AE3" s="100">
        <f t="shared" si="0"/>
        <v>29</v>
      </c>
      <c r="AF3" s="98">
        <f t="shared" si="0"/>
        <v>30</v>
      </c>
      <c r="AG3" s="100">
        <v>31</v>
      </c>
      <c r="AH3" s="47" t="s">
        <v>6</v>
      </c>
      <c r="AI3" s="27" t="s">
        <v>7</v>
      </c>
      <c r="AJ3" s="17"/>
      <c r="AK3" s="17"/>
    </row>
    <row r="4" spans="1:37" ht="10.5" thickBot="1">
      <c r="A4" s="159"/>
      <c r="B4" s="42" t="s">
        <v>9</v>
      </c>
      <c r="C4" s="122" t="s">
        <v>5</v>
      </c>
      <c r="D4" s="101" t="s">
        <v>0</v>
      </c>
      <c r="E4" s="101" t="s">
        <v>1</v>
      </c>
      <c r="F4" s="101" t="s">
        <v>2</v>
      </c>
      <c r="G4" s="101" t="s">
        <v>1</v>
      </c>
      <c r="H4" s="101" t="s">
        <v>3</v>
      </c>
      <c r="I4" s="101" t="s">
        <v>4</v>
      </c>
      <c r="J4" s="105" t="s">
        <v>5</v>
      </c>
      <c r="K4" s="101" t="s">
        <v>0</v>
      </c>
      <c r="L4" s="101" t="s">
        <v>1</v>
      </c>
      <c r="M4" s="101" t="s">
        <v>2</v>
      </c>
      <c r="N4" s="101" t="s">
        <v>1</v>
      </c>
      <c r="O4" s="101" t="s">
        <v>3</v>
      </c>
      <c r="P4" s="101" t="s">
        <v>4</v>
      </c>
      <c r="Q4" s="105" t="s">
        <v>5</v>
      </c>
      <c r="R4" s="101" t="s">
        <v>0</v>
      </c>
      <c r="S4" s="101" t="s">
        <v>1</v>
      </c>
      <c r="T4" s="101" t="s">
        <v>2</v>
      </c>
      <c r="U4" s="101" t="s">
        <v>1</v>
      </c>
      <c r="V4" s="101" t="s">
        <v>3</v>
      </c>
      <c r="W4" s="101" t="s">
        <v>4</v>
      </c>
      <c r="X4" s="105" t="s">
        <v>5</v>
      </c>
      <c r="Y4" s="101" t="s">
        <v>0</v>
      </c>
      <c r="Z4" s="101" t="s">
        <v>1</v>
      </c>
      <c r="AA4" s="101" t="s">
        <v>2</v>
      </c>
      <c r="AB4" s="101" t="s">
        <v>1</v>
      </c>
      <c r="AC4" s="101" t="s">
        <v>3</v>
      </c>
      <c r="AD4" s="101" t="s">
        <v>4</v>
      </c>
      <c r="AE4" s="105" t="s">
        <v>5</v>
      </c>
      <c r="AF4" s="101" t="s">
        <v>0</v>
      </c>
      <c r="AG4" s="99" t="s">
        <v>1</v>
      </c>
      <c r="AH4" s="27"/>
      <c r="AI4" s="29"/>
      <c r="AJ4" s="17"/>
      <c r="AK4" s="17"/>
    </row>
    <row r="5" spans="1:37" ht="10.5" thickBot="1">
      <c r="A5" s="33">
        <v>1</v>
      </c>
      <c r="B5" s="95">
        <f>COUNTIF(C38:AG38,"=1")</f>
        <v>2</v>
      </c>
      <c r="C5" s="118">
        <v>9.5</v>
      </c>
      <c r="D5" s="9">
        <v>10</v>
      </c>
      <c r="E5" s="9">
        <v>10</v>
      </c>
      <c r="F5" s="9">
        <v>10</v>
      </c>
      <c r="G5" s="130"/>
      <c r="H5" s="9"/>
      <c r="I5" s="123"/>
      <c r="J5" s="124"/>
      <c r="K5" s="9"/>
      <c r="L5" s="9"/>
      <c r="M5" s="9"/>
      <c r="N5" s="9"/>
      <c r="O5" s="9">
        <v>10</v>
      </c>
      <c r="P5" s="123">
        <v>9.5</v>
      </c>
      <c r="Q5" s="124">
        <v>9.5</v>
      </c>
      <c r="R5" s="130">
        <v>9.5</v>
      </c>
      <c r="S5" s="9"/>
      <c r="T5" s="9"/>
      <c r="U5" s="9"/>
      <c r="V5" s="9"/>
      <c r="W5" s="123"/>
      <c r="X5" s="124"/>
      <c r="Y5" s="9"/>
      <c r="Z5" s="9"/>
      <c r="AA5" s="9">
        <v>10</v>
      </c>
      <c r="AB5" s="9">
        <v>10</v>
      </c>
      <c r="AC5" s="9">
        <v>10</v>
      </c>
      <c r="AD5" s="123">
        <v>9.5</v>
      </c>
      <c r="AE5" s="124"/>
      <c r="AF5" s="9"/>
      <c r="AG5" s="10"/>
      <c r="AH5" s="48">
        <f>SUM(C5:AG5)</f>
        <v>117.5</v>
      </c>
      <c r="AI5" s="30">
        <f>SUM(AH6)*3/37</f>
        <v>3.8513513513513513</v>
      </c>
      <c r="AJ5" s="17"/>
      <c r="AK5" s="17">
        <v>-15</v>
      </c>
    </row>
    <row r="6" spans="1:37" s="2" customFormat="1" ht="10.5" thickBot="1">
      <c r="A6" s="102" t="s">
        <v>22</v>
      </c>
      <c r="B6" s="36">
        <v>12.73</v>
      </c>
      <c r="C6" s="119"/>
      <c r="D6" s="12"/>
      <c r="E6" s="12"/>
      <c r="F6" s="12"/>
      <c r="G6" s="131"/>
      <c r="H6" s="12"/>
      <c r="I6" s="125">
        <v>9.5</v>
      </c>
      <c r="J6" s="126">
        <v>9.5</v>
      </c>
      <c r="K6" s="12">
        <v>9.5</v>
      </c>
      <c r="L6" s="12">
        <v>9.5</v>
      </c>
      <c r="M6" s="12"/>
      <c r="N6" s="12"/>
      <c r="O6" s="12"/>
      <c r="P6" s="125"/>
      <c r="Q6" s="126"/>
      <c r="R6" s="131"/>
      <c r="S6" s="12"/>
      <c r="T6" s="12"/>
      <c r="U6" s="12"/>
      <c r="V6" s="12"/>
      <c r="W6" s="125"/>
      <c r="X6" s="126"/>
      <c r="Y6" s="12"/>
      <c r="Z6" s="12"/>
      <c r="AA6" s="12"/>
      <c r="AB6" s="12"/>
      <c r="AC6" s="12"/>
      <c r="AD6" s="125"/>
      <c r="AE6" s="126"/>
      <c r="AF6" s="12"/>
      <c r="AG6" s="13">
        <v>9.5</v>
      </c>
      <c r="AH6" s="31">
        <f>SUM(C6:AG6)</f>
        <v>47.5</v>
      </c>
      <c r="AI6" s="31">
        <f>SUM(AH6+AH5+AI5+B6)-153.55+AK6+AJ6+AK5</f>
        <v>28.031351351351333</v>
      </c>
      <c r="AJ6" s="148"/>
      <c r="AK6" s="116">
        <f>COUNTIF(D6:AG6,"=9,5")*3</f>
        <v>15</v>
      </c>
    </row>
    <row r="7" spans="1:37" s="2" customFormat="1" ht="10.5" thickBot="1">
      <c r="A7" s="32" t="s">
        <v>12</v>
      </c>
      <c r="B7" s="32"/>
      <c r="C7" s="120">
        <f>24-C5-C6</f>
        <v>14.5</v>
      </c>
      <c r="D7" s="15">
        <f>24-D5-D6</f>
        <v>14</v>
      </c>
      <c r="E7" s="15">
        <f aca="true" t="shared" si="1" ref="E7:AG7">24-E5-E6</f>
        <v>14</v>
      </c>
      <c r="F7" s="15">
        <f t="shared" si="1"/>
        <v>14</v>
      </c>
      <c r="G7" s="132">
        <f t="shared" si="1"/>
        <v>24</v>
      </c>
      <c r="H7" s="15">
        <f t="shared" si="1"/>
        <v>24</v>
      </c>
      <c r="I7" s="127">
        <f t="shared" si="1"/>
        <v>14.5</v>
      </c>
      <c r="J7" s="128">
        <f t="shared" si="1"/>
        <v>14.5</v>
      </c>
      <c r="K7" s="15">
        <f t="shared" si="1"/>
        <v>14.5</v>
      </c>
      <c r="L7" s="15">
        <f t="shared" si="1"/>
        <v>14.5</v>
      </c>
      <c r="M7" s="15">
        <f t="shared" si="1"/>
        <v>24</v>
      </c>
      <c r="N7" s="15">
        <f t="shared" si="1"/>
        <v>24</v>
      </c>
      <c r="O7" s="15">
        <f t="shared" si="1"/>
        <v>14</v>
      </c>
      <c r="P7" s="127">
        <f t="shared" si="1"/>
        <v>14.5</v>
      </c>
      <c r="Q7" s="128">
        <f t="shared" si="1"/>
        <v>14.5</v>
      </c>
      <c r="R7" s="132">
        <f t="shared" si="1"/>
        <v>14.5</v>
      </c>
      <c r="S7" s="15">
        <f t="shared" si="1"/>
        <v>24</v>
      </c>
      <c r="T7" s="15">
        <f t="shared" si="1"/>
        <v>24</v>
      </c>
      <c r="U7" s="15">
        <f t="shared" si="1"/>
        <v>24</v>
      </c>
      <c r="V7" s="15">
        <f t="shared" si="1"/>
        <v>24</v>
      </c>
      <c r="W7" s="127">
        <f t="shared" si="1"/>
        <v>24</v>
      </c>
      <c r="X7" s="128">
        <f t="shared" si="1"/>
        <v>24</v>
      </c>
      <c r="Y7" s="15">
        <f t="shared" si="1"/>
        <v>24</v>
      </c>
      <c r="Z7" s="15">
        <f t="shared" si="1"/>
        <v>24</v>
      </c>
      <c r="AA7" s="15">
        <f t="shared" si="1"/>
        <v>14</v>
      </c>
      <c r="AB7" s="15">
        <f t="shared" si="1"/>
        <v>14</v>
      </c>
      <c r="AC7" s="15">
        <f t="shared" si="1"/>
        <v>14</v>
      </c>
      <c r="AD7" s="127">
        <f t="shared" si="1"/>
        <v>14.5</v>
      </c>
      <c r="AE7" s="128">
        <f t="shared" si="1"/>
        <v>24</v>
      </c>
      <c r="AF7" s="15">
        <f t="shared" si="1"/>
        <v>24</v>
      </c>
      <c r="AG7" s="16">
        <f t="shared" si="1"/>
        <v>14.5</v>
      </c>
      <c r="AH7" s="51"/>
      <c r="AI7" s="32"/>
      <c r="AJ7" s="52"/>
      <c r="AK7" s="52"/>
    </row>
    <row r="8" spans="1:37" s="2" customFormat="1" ht="10.5" thickBot="1">
      <c r="A8" s="33">
        <v>2</v>
      </c>
      <c r="B8" s="95">
        <f>COUNTIF(C38:AG38,"=2")</f>
        <v>8</v>
      </c>
      <c r="C8" s="118"/>
      <c r="D8" s="113"/>
      <c r="E8" s="9"/>
      <c r="F8" s="9"/>
      <c r="G8" s="130"/>
      <c r="H8" s="9"/>
      <c r="I8" s="123"/>
      <c r="J8" s="124"/>
      <c r="K8" s="9">
        <v>10</v>
      </c>
      <c r="L8" s="9">
        <v>10</v>
      </c>
      <c r="M8" s="9">
        <v>10</v>
      </c>
      <c r="N8" s="9">
        <v>10</v>
      </c>
      <c r="O8" s="9"/>
      <c r="P8" s="123"/>
      <c r="Q8" s="124"/>
      <c r="R8" s="130"/>
      <c r="S8" s="9"/>
      <c r="T8" s="9"/>
      <c r="U8" s="9"/>
      <c r="V8" s="9"/>
      <c r="W8" s="123">
        <v>9.5</v>
      </c>
      <c r="X8" s="124">
        <v>9.5</v>
      </c>
      <c r="Y8" s="9">
        <v>10</v>
      </c>
      <c r="Z8" s="9">
        <v>10</v>
      </c>
      <c r="AA8" s="9"/>
      <c r="AB8" s="9"/>
      <c r="AC8" s="9"/>
      <c r="AD8" s="123"/>
      <c r="AE8" s="124"/>
      <c r="AF8" s="9"/>
      <c r="AG8" s="10"/>
      <c r="AH8" s="48">
        <f>SUM(C8:AG8)</f>
        <v>79</v>
      </c>
      <c r="AI8" s="30">
        <f>SUM(AH9)*3/37</f>
        <v>8.472972972972974</v>
      </c>
      <c r="AJ8" s="52"/>
      <c r="AK8" s="52">
        <v>-33</v>
      </c>
    </row>
    <row r="9" spans="1:37" s="2" customFormat="1" ht="10.5" thickBot="1">
      <c r="A9" s="102" t="s">
        <v>36</v>
      </c>
      <c r="B9" s="36">
        <v>-22.06</v>
      </c>
      <c r="C9" s="119"/>
      <c r="D9" s="12"/>
      <c r="E9" s="12">
        <v>9.5</v>
      </c>
      <c r="F9" s="12">
        <v>9.5</v>
      </c>
      <c r="G9" s="131">
        <v>9.5</v>
      </c>
      <c r="H9" s="12">
        <v>9.5</v>
      </c>
      <c r="I9" s="125"/>
      <c r="J9" s="126"/>
      <c r="K9" s="12"/>
      <c r="L9" s="12"/>
      <c r="M9" s="12"/>
      <c r="N9" s="12"/>
      <c r="O9" s="12"/>
      <c r="P9" s="125"/>
      <c r="Q9" s="126">
        <v>9.5</v>
      </c>
      <c r="R9" s="131">
        <v>9.5</v>
      </c>
      <c r="S9" s="12">
        <v>9.5</v>
      </c>
      <c r="T9" s="12">
        <v>9.5</v>
      </c>
      <c r="U9" s="12"/>
      <c r="V9" s="12"/>
      <c r="W9" s="125"/>
      <c r="X9" s="126"/>
      <c r="Y9" s="12"/>
      <c r="Z9" s="12"/>
      <c r="AA9" s="12"/>
      <c r="AB9" s="12"/>
      <c r="AC9" s="12"/>
      <c r="AD9" s="125"/>
      <c r="AE9" s="126">
        <v>9.5</v>
      </c>
      <c r="AF9" s="12">
        <v>9.5</v>
      </c>
      <c r="AG9" s="13">
        <v>9.5</v>
      </c>
      <c r="AH9" s="31">
        <f>SUM(C9:AG9)</f>
        <v>104.5</v>
      </c>
      <c r="AI9" s="31">
        <f>SUM(AH9+AH8+AI8+B9)-153.55+AK9+AJ9+AK8</f>
        <v>16.362972972972955</v>
      </c>
      <c r="AJ9" s="148"/>
      <c r="AK9" s="116">
        <f>COUNTIF(D9:AG9,"=9,5")*3</f>
        <v>33</v>
      </c>
    </row>
    <row r="10" spans="1:37" s="2" customFormat="1" ht="10.5" thickBot="1">
      <c r="A10" s="32" t="s">
        <v>12</v>
      </c>
      <c r="B10" s="32"/>
      <c r="C10" s="120">
        <f>24-C8-C9</f>
        <v>24</v>
      </c>
      <c r="D10" s="12">
        <f>24-D8-D9</f>
        <v>24</v>
      </c>
      <c r="E10" s="12">
        <f aca="true" t="shared" si="2" ref="E10:AG10">24-E8-E9</f>
        <v>14.5</v>
      </c>
      <c r="F10" s="15">
        <f t="shared" si="2"/>
        <v>14.5</v>
      </c>
      <c r="G10" s="132">
        <f t="shared" si="2"/>
        <v>14.5</v>
      </c>
      <c r="H10" s="15">
        <f t="shared" si="2"/>
        <v>14.5</v>
      </c>
      <c r="I10" s="127">
        <f t="shared" si="2"/>
        <v>24</v>
      </c>
      <c r="J10" s="128">
        <f t="shared" si="2"/>
        <v>24</v>
      </c>
      <c r="K10" s="15">
        <f t="shared" si="2"/>
        <v>14</v>
      </c>
      <c r="L10" s="15">
        <f t="shared" si="2"/>
        <v>14</v>
      </c>
      <c r="M10" s="15">
        <f t="shared" si="2"/>
        <v>14</v>
      </c>
      <c r="N10" s="15">
        <f t="shared" si="2"/>
        <v>14</v>
      </c>
      <c r="O10" s="15">
        <f t="shared" si="2"/>
        <v>24</v>
      </c>
      <c r="P10" s="127">
        <f t="shared" si="2"/>
        <v>24</v>
      </c>
      <c r="Q10" s="128">
        <f t="shared" si="2"/>
        <v>14.5</v>
      </c>
      <c r="R10" s="132">
        <f t="shared" si="2"/>
        <v>14.5</v>
      </c>
      <c r="S10" s="15">
        <f t="shared" si="2"/>
        <v>14.5</v>
      </c>
      <c r="T10" s="15">
        <f t="shared" si="2"/>
        <v>14.5</v>
      </c>
      <c r="U10" s="15">
        <f t="shared" si="2"/>
        <v>24</v>
      </c>
      <c r="V10" s="15">
        <f t="shared" si="2"/>
        <v>24</v>
      </c>
      <c r="W10" s="127">
        <f t="shared" si="2"/>
        <v>14.5</v>
      </c>
      <c r="X10" s="128">
        <f t="shared" si="2"/>
        <v>14.5</v>
      </c>
      <c r="Y10" s="15">
        <f t="shared" si="2"/>
        <v>14</v>
      </c>
      <c r="Z10" s="15">
        <f t="shared" si="2"/>
        <v>14</v>
      </c>
      <c r="AA10" s="15">
        <f t="shared" si="2"/>
        <v>24</v>
      </c>
      <c r="AB10" s="15">
        <f t="shared" si="2"/>
        <v>24</v>
      </c>
      <c r="AC10" s="15">
        <f t="shared" si="2"/>
        <v>24</v>
      </c>
      <c r="AD10" s="127">
        <f t="shared" si="2"/>
        <v>24</v>
      </c>
      <c r="AE10" s="128">
        <f t="shared" si="2"/>
        <v>14.5</v>
      </c>
      <c r="AF10" s="15">
        <f t="shared" si="2"/>
        <v>14.5</v>
      </c>
      <c r="AG10" s="16">
        <f t="shared" si="2"/>
        <v>14.5</v>
      </c>
      <c r="AH10" s="51"/>
      <c r="AI10" s="32"/>
      <c r="AJ10" s="52"/>
      <c r="AK10" s="52"/>
    </row>
    <row r="11" spans="1:37" s="2" customFormat="1" ht="10.5" thickBot="1">
      <c r="A11" s="33">
        <v>3</v>
      </c>
      <c r="B11" s="95">
        <f>COUNTIF(C38:AG38,"=3")</f>
        <v>3</v>
      </c>
      <c r="C11" s="118"/>
      <c r="D11" s="9"/>
      <c r="E11" s="9"/>
      <c r="F11" s="9"/>
      <c r="G11" s="130"/>
      <c r="H11" s="9"/>
      <c r="I11" s="123"/>
      <c r="J11" s="124"/>
      <c r="K11" s="9"/>
      <c r="L11" s="9"/>
      <c r="M11" s="9"/>
      <c r="N11" s="9"/>
      <c r="O11" s="9"/>
      <c r="P11" s="123"/>
      <c r="Q11" s="124"/>
      <c r="R11" s="130"/>
      <c r="S11" s="9"/>
      <c r="T11" s="9"/>
      <c r="U11" s="9">
        <v>10</v>
      </c>
      <c r="V11" s="9">
        <v>10</v>
      </c>
      <c r="W11" s="123"/>
      <c r="X11" s="124"/>
      <c r="Y11" s="9"/>
      <c r="Z11" s="9"/>
      <c r="AA11" s="9"/>
      <c r="AB11" s="9"/>
      <c r="AC11" s="9"/>
      <c r="AD11" s="123"/>
      <c r="AE11" s="124"/>
      <c r="AF11" s="9"/>
      <c r="AG11" s="10"/>
      <c r="AH11" s="48">
        <f>SUM(C11:AG11)</f>
        <v>20</v>
      </c>
      <c r="AI11" s="30">
        <f>SUM(AH12)*3/37</f>
        <v>3.081081081081081</v>
      </c>
      <c r="AJ11" s="52"/>
      <c r="AK11" s="52"/>
    </row>
    <row r="12" spans="1:37" s="2" customFormat="1" ht="10.5" thickBot="1">
      <c r="A12" s="102" t="s">
        <v>37</v>
      </c>
      <c r="B12" s="36">
        <v>5.78</v>
      </c>
      <c r="C12" s="119"/>
      <c r="D12" s="12"/>
      <c r="E12" s="12"/>
      <c r="F12" s="12"/>
      <c r="G12" s="131"/>
      <c r="H12" s="12"/>
      <c r="I12" s="125"/>
      <c r="J12" s="126"/>
      <c r="K12" s="12"/>
      <c r="L12" s="12"/>
      <c r="M12" s="12">
        <v>9.5</v>
      </c>
      <c r="N12" s="12">
        <v>9.5</v>
      </c>
      <c r="O12" s="12">
        <v>9.5</v>
      </c>
      <c r="P12" s="125">
        <v>9.5</v>
      </c>
      <c r="Q12" s="126"/>
      <c r="R12" s="131"/>
      <c r="S12" s="12"/>
      <c r="T12" s="12"/>
      <c r="U12" s="12"/>
      <c r="V12" s="12"/>
      <c r="W12" s="125"/>
      <c r="X12" s="126"/>
      <c r="Y12" s="12"/>
      <c r="Z12" s="12"/>
      <c r="AA12" s="12"/>
      <c r="AB12" s="12"/>
      <c r="AC12" s="12"/>
      <c r="AD12" s="125"/>
      <c r="AE12" s="126"/>
      <c r="AF12" s="12"/>
      <c r="AG12" s="13"/>
      <c r="AH12" s="31">
        <f>SUM(C12:AG12)</f>
        <v>38</v>
      </c>
      <c r="AI12" s="31">
        <f>SUM(AH12+AH11+AI11+B12)-76.77+AK12+AJ12</f>
        <v>2.091081081081086</v>
      </c>
      <c r="AJ12" s="148"/>
      <c r="AK12" s="116">
        <f>COUNTIF(D12:AG12,"=9,5")*3</f>
        <v>12</v>
      </c>
    </row>
    <row r="13" spans="1:37" s="2" customFormat="1" ht="10.5" thickBot="1">
      <c r="A13" s="32" t="s">
        <v>12</v>
      </c>
      <c r="B13" s="32"/>
      <c r="C13" s="120">
        <f>24-C11-C12</f>
        <v>24</v>
      </c>
      <c r="D13" s="15">
        <f>24-D11-D12</f>
        <v>24</v>
      </c>
      <c r="E13" s="15">
        <f aca="true" t="shared" si="3" ref="E13:AG13">24-E11-E12</f>
        <v>24</v>
      </c>
      <c r="F13" s="15">
        <f t="shared" si="3"/>
        <v>24</v>
      </c>
      <c r="G13" s="132">
        <f t="shared" si="3"/>
        <v>24</v>
      </c>
      <c r="H13" s="15">
        <f t="shared" si="3"/>
        <v>24</v>
      </c>
      <c r="I13" s="127">
        <f t="shared" si="3"/>
        <v>24</v>
      </c>
      <c r="J13" s="128">
        <f t="shared" si="3"/>
        <v>24</v>
      </c>
      <c r="K13" s="15">
        <f t="shared" si="3"/>
        <v>24</v>
      </c>
      <c r="L13" s="15">
        <f t="shared" si="3"/>
        <v>24</v>
      </c>
      <c r="M13" s="15">
        <f t="shared" si="3"/>
        <v>14.5</v>
      </c>
      <c r="N13" s="15">
        <f t="shared" si="3"/>
        <v>14.5</v>
      </c>
      <c r="O13" s="15">
        <f t="shared" si="3"/>
        <v>14.5</v>
      </c>
      <c r="P13" s="127">
        <f t="shared" si="3"/>
        <v>14.5</v>
      </c>
      <c r="Q13" s="128">
        <f t="shared" si="3"/>
        <v>24</v>
      </c>
      <c r="R13" s="132">
        <f t="shared" si="3"/>
        <v>24</v>
      </c>
      <c r="S13" s="15">
        <f t="shared" si="3"/>
        <v>24</v>
      </c>
      <c r="T13" s="15">
        <f t="shared" si="3"/>
        <v>24</v>
      </c>
      <c r="U13" s="15">
        <f t="shared" si="3"/>
        <v>14</v>
      </c>
      <c r="V13" s="15">
        <f t="shared" si="3"/>
        <v>14</v>
      </c>
      <c r="W13" s="127">
        <f t="shared" si="3"/>
        <v>24</v>
      </c>
      <c r="X13" s="128">
        <f t="shared" si="3"/>
        <v>24</v>
      </c>
      <c r="Y13" s="15">
        <f t="shared" si="3"/>
        <v>24</v>
      </c>
      <c r="Z13" s="15">
        <f t="shared" si="3"/>
        <v>24</v>
      </c>
      <c r="AA13" s="15">
        <f t="shared" si="3"/>
        <v>24</v>
      </c>
      <c r="AB13" s="15">
        <f t="shared" si="3"/>
        <v>24</v>
      </c>
      <c r="AC13" s="15">
        <f t="shared" si="3"/>
        <v>24</v>
      </c>
      <c r="AD13" s="127">
        <f t="shared" si="3"/>
        <v>24</v>
      </c>
      <c r="AE13" s="128">
        <f t="shared" si="3"/>
        <v>24</v>
      </c>
      <c r="AF13" s="15">
        <f t="shared" si="3"/>
        <v>24</v>
      </c>
      <c r="AG13" s="16">
        <f t="shared" si="3"/>
        <v>24</v>
      </c>
      <c r="AH13" s="51"/>
      <c r="AI13" s="32"/>
      <c r="AJ13" s="52"/>
      <c r="AK13" s="52"/>
    </row>
    <row r="14" spans="1:37" s="2" customFormat="1" ht="10.5" thickBot="1">
      <c r="A14" s="33">
        <v>4</v>
      </c>
      <c r="B14" s="95">
        <f>COUNTIF(C38:AG38,"=4")</f>
        <v>7</v>
      </c>
      <c r="C14" s="119">
        <v>9.5</v>
      </c>
      <c r="D14" s="12">
        <v>10</v>
      </c>
      <c r="E14" s="12"/>
      <c r="F14" s="9"/>
      <c r="G14" s="130"/>
      <c r="H14" s="9"/>
      <c r="I14" s="123"/>
      <c r="J14" s="124"/>
      <c r="K14" s="9"/>
      <c r="L14" s="9"/>
      <c r="M14" s="9"/>
      <c r="N14" s="9"/>
      <c r="O14" s="9"/>
      <c r="P14" s="123"/>
      <c r="Q14" s="124"/>
      <c r="R14" s="130"/>
      <c r="S14" s="9">
        <v>10</v>
      </c>
      <c r="T14" s="9">
        <v>10</v>
      </c>
      <c r="U14" s="9">
        <v>10</v>
      </c>
      <c r="V14" s="9">
        <v>10</v>
      </c>
      <c r="W14" s="123"/>
      <c r="X14" s="124"/>
      <c r="Y14" s="9"/>
      <c r="Z14" s="9"/>
      <c r="AA14" s="9"/>
      <c r="AB14" s="9"/>
      <c r="AC14" s="9"/>
      <c r="AD14" s="123"/>
      <c r="AE14" s="124">
        <v>9.5</v>
      </c>
      <c r="AF14" s="9">
        <v>10</v>
      </c>
      <c r="AG14" s="10">
        <v>10</v>
      </c>
      <c r="AH14" s="48">
        <f>SUM(C14:AG14)</f>
        <v>89</v>
      </c>
      <c r="AI14" s="30">
        <f>SUM(AH15)*3/37</f>
        <v>6.162162162162162</v>
      </c>
      <c r="AJ14" s="52"/>
      <c r="AK14" s="52">
        <v>-36</v>
      </c>
    </row>
    <row r="15" spans="1:37" s="2" customFormat="1" ht="10.5" thickBot="1">
      <c r="A15" s="102" t="s">
        <v>38</v>
      </c>
      <c r="B15" s="36">
        <v>-8.1</v>
      </c>
      <c r="C15" s="119"/>
      <c r="D15" s="12"/>
      <c r="E15" s="12"/>
      <c r="F15" s="12"/>
      <c r="G15" s="131">
        <v>9.5</v>
      </c>
      <c r="H15" s="12">
        <v>9.5</v>
      </c>
      <c r="I15" s="125">
        <v>9.5</v>
      </c>
      <c r="J15" s="126">
        <v>9.5</v>
      </c>
      <c r="K15" s="12"/>
      <c r="L15" s="12"/>
      <c r="M15" s="12"/>
      <c r="N15" s="12"/>
      <c r="O15" s="12"/>
      <c r="P15" s="125"/>
      <c r="Q15" s="126"/>
      <c r="R15" s="131"/>
      <c r="S15" s="12"/>
      <c r="T15" s="12"/>
      <c r="U15" s="12"/>
      <c r="V15" s="12"/>
      <c r="W15" s="125"/>
      <c r="X15" s="126"/>
      <c r="Y15" s="12">
        <v>9.5</v>
      </c>
      <c r="Z15" s="12">
        <v>9.5</v>
      </c>
      <c r="AA15" s="12">
        <v>9.5</v>
      </c>
      <c r="AB15" s="12">
        <v>9.5</v>
      </c>
      <c r="AC15" s="12"/>
      <c r="AD15" s="125"/>
      <c r="AE15" s="126"/>
      <c r="AF15" s="12"/>
      <c r="AG15" s="13"/>
      <c r="AH15" s="31">
        <f>SUM(C15:AG15)</f>
        <v>76</v>
      </c>
      <c r="AI15" s="31">
        <f>SUM(AH15+AH14+AI14+B15)-153.55+AK15+AJ15+AK14</f>
        <v>-2.4878378378378443</v>
      </c>
      <c r="AJ15" s="148"/>
      <c r="AK15" s="116">
        <f>COUNTIF(D15:AG15,"=9,5")*3</f>
        <v>24</v>
      </c>
    </row>
    <row r="16" spans="1:37" s="2" customFormat="1" ht="10.5" thickBot="1">
      <c r="A16" s="32" t="s">
        <v>12</v>
      </c>
      <c r="B16" s="32"/>
      <c r="C16" s="120">
        <f>24-C14-C15</f>
        <v>14.5</v>
      </c>
      <c r="D16" s="15">
        <f>24-D14-D15</f>
        <v>14</v>
      </c>
      <c r="E16" s="15">
        <f aca="true" t="shared" si="4" ref="E16:AG16">24-E14-E15</f>
        <v>24</v>
      </c>
      <c r="F16" s="15">
        <f t="shared" si="4"/>
        <v>24</v>
      </c>
      <c r="G16" s="132">
        <f t="shared" si="4"/>
        <v>14.5</v>
      </c>
      <c r="H16" s="15">
        <f t="shared" si="4"/>
        <v>14.5</v>
      </c>
      <c r="I16" s="127">
        <f t="shared" si="4"/>
        <v>14.5</v>
      </c>
      <c r="J16" s="128">
        <f t="shared" si="4"/>
        <v>14.5</v>
      </c>
      <c r="K16" s="15">
        <f t="shared" si="4"/>
        <v>24</v>
      </c>
      <c r="L16" s="15">
        <f t="shared" si="4"/>
        <v>24</v>
      </c>
      <c r="M16" s="15">
        <f t="shared" si="4"/>
        <v>24</v>
      </c>
      <c r="N16" s="15">
        <f t="shared" si="4"/>
        <v>24</v>
      </c>
      <c r="O16" s="15">
        <f t="shared" si="4"/>
        <v>24</v>
      </c>
      <c r="P16" s="127">
        <f t="shared" si="4"/>
        <v>24</v>
      </c>
      <c r="Q16" s="128">
        <f t="shared" si="4"/>
        <v>24</v>
      </c>
      <c r="R16" s="132">
        <f t="shared" si="4"/>
        <v>24</v>
      </c>
      <c r="S16" s="15">
        <f t="shared" si="4"/>
        <v>14</v>
      </c>
      <c r="T16" s="15">
        <f t="shared" si="4"/>
        <v>14</v>
      </c>
      <c r="U16" s="15">
        <f t="shared" si="4"/>
        <v>14</v>
      </c>
      <c r="V16" s="15">
        <f t="shared" si="4"/>
        <v>14</v>
      </c>
      <c r="W16" s="127">
        <f t="shared" si="4"/>
        <v>24</v>
      </c>
      <c r="X16" s="128">
        <f t="shared" si="4"/>
        <v>24</v>
      </c>
      <c r="Y16" s="15">
        <f t="shared" si="4"/>
        <v>14.5</v>
      </c>
      <c r="Z16" s="15">
        <f t="shared" si="4"/>
        <v>14.5</v>
      </c>
      <c r="AA16" s="15">
        <f t="shared" si="4"/>
        <v>14.5</v>
      </c>
      <c r="AB16" s="15">
        <f t="shared" si="4"/>
        <v>14.5</v>
      </c>
      <c r="AC16" s="15">
        <f t="shared" si="4"/>
        <v>24</v>
      </c>
      <c r="AD16" s="127">
        <f t="shared" si="4"/>
        <v>24</v>
      </c>
      <c r="AE16" s="128">
        <f t="shared" si="4"/>
        <v>14.5</v>
      </c>
      <c r="AF16" s="15">
        <f t="shared" si="4"/>
        <v>14</v>
      </c>
      <c r="AG16" s="16">
        <f t="shared" si="4"/>
        <v>14</v>
      </c>
      <c r="AH16" s="51"/>
      <c r="AI16" s="32"/>
      <c r="AJ16" s="52"/>
      <c r="AK16" s="52"/>
    </row>
    <row r="17" spans="1:37" s="2" customFormat="1" ht="10.5" thickBot="1">
      <c r="A17" s="33">
        <v>5</v>
      </c>
      <c r="B17" s="95">
        <f>COUNTIF(C38:AG38,"=5")</f>
        <v>3</v>
      </c>
      <c r="C17" s="118"/>
      <c r="D17" s="113"/>
      <c r="E17" s="9"/>
      <c r="F17" s="9"/>
      <c r="G17" s="153"/>
      <c r="H17" s="9"/>
      <c r="I17" s="123">
        <v>9.5</v>
      </c>
      <c r="J17" s="124">
        <v>9.5</v>
      </c>
      <c r="K17" s="9">
        <v>10</v>
      </c>
      <c r="L17" s="9">
        <v>10</v>
      </c>
      <c r="M17" s="9"/>
      <c r="N17" s="9"/>
      <c r="O17" s="9"/>
      <c r="P17" s="123"/>
      <c r="Q17" s="124"/>
      <c r="R17" s="130"/>
      <c r="S17" s="9"/>
      <c r="T17" s="9"/>
      <c r="U17" s="9" t="s">
        <v>46</v>
      </c>
      <c r="V17" s="9" t="s">
        <v>46</v>
      </c>
      <c r="W17" s="123" t="s">
        <v>46</v>
      </c>
      <c r="X17" s="124" t="s">
        <v>46</v>
      </c>
      <c r="Y17" s="9"/>
      <c r="Z17" s="9"/>
      <c r="AA17" s="9"/>
      <c r="AB17" s="9"/>
      <c r="AC17" s="9"/>
      <c r="AD17" s="123"/>
      <c r="AE17" s="124"/>
      <c r="AF17" s="9"/>
      <c r="AG17" s="10"/>
      <c r="AH17" s="48">
        <f>SUM(C17:AG17)</f>
        <v>39</v>
      </c>
      <c r="AI17" s="30">
        <f>SUM(AH18)*3/37</f>
        <v>3.081081081081081</v>
      </c>
      <c r="AJ17" s="52"/>
      <c r="AK17" s="52"/>
    </row>
    <row r="18" spans="1:37" s="2" customFormat="1" ht="10.5" thickBot="1">
      <c r="A18" s="102" t="s">
        <v>23</v>
      </c>
      <c r="B18" s="36">
        <v>-9.05</v>
      </c>
      <c r="C18" s="119"/>
      <c r="D18" s="12"/>
      <c r="E18" s="12"/>
      <c r="F18" s="12"/>
      <c r="G18" s="154"/>
      <c r="H18" s="12"/>
      <c r="I18" s="125"/>
      <c r="J18" s="126"/>
      <c r="K18" s="12"/>
      <c r="L18" s="12"/>
      <c r="M18" s="12"/>
      <c r="N18" s="12"/>
      <c r="O18" s="12">
        <v>9.5</v>
      </c>
      <c r="P18" s="125">
        <v>9.5</v>
      </c>
      <c r="Q18" s="126">
        <v>9.5</v>
      </c>
      <c r="R18" s="131">
        <v>9.5</v>
      </c>
      <c r="S18" s="12"/>
      <c r="T18" s="12"/>
      <c r="U18" s="12"/>
      <c r="V18" s="12"/>
      <c r="W18" s="125"/>
      <c r="X18" s="126"/>
      <c r="Y18" s="12"/>
      <c r="Z18" s="12"/>
      <c r="AA18" s="12" t="s">
        <v>46</v>
      </c>
      <c r="AB18" s="12" t="s">
        <v>46</v>
      </c>
      <c r="AC18" s="12" t="s">
        <v>46</v>
      </c>
      <c r="AD18" s="125"/>
      <c r="AE18" s="126"/>
      <c r="AF18" s="12"/>
      <c r="AG18" s="13"/>
      <c r="AH18" s="31">
        <f>SUM(C18:AG18)</f>
        <v>38</v>
      </c>
      <c r="AI18" s="31">
        <f>SUM(AH18+AH17+AI17+B18)-153.55+AK18+AJ18+AK17</f>
        <v>3.481081081081072</v>
      </c>
      <c r="AJ18" s="149">
        <v>74</v>
      </c>
      <c r="AK18" s="116">
        <f>COUNTIF(D18:AG18,"=9,5")*3</f>
        <v>12</v>
      </c>
    </row>
    <row r="19" spans="1:37" s="2" customFormat="1" ht="10.5" thickBot="1">
      <c r="A19" s="32" t="s">
        <v>12</v>
      </c>
      <c r="B19" s="32"/>
      <c r="C19" s="120">
        <f aca="true" t="shared" si="5" ref="C19:AG19">24-C17-C18</f>
        <v>24</v>
      </c>
      <c r="D19" s="15">
        <f t="shared" si="5"/>
        <v>24</v>
      </c>
      <c r="E19" s="15">
        <f t="shared" si="5"/>
        <v>24</v>
      </c>
      <c r="F19" s="15">
        <f t="shared" si="5"/>
        <v>24</v>
      </c>
      <c r="G19" s="155">
        <f t="shared" si="5"/>
        <v>24</v>
      </c>
      <c r="H19" s="15">
        <f t="shared" si="5"/>
        <v>24</v>
      </c>
      <c r="I19" s="127">
        <f t="shared" si="5"/>
        <v>14.5</v>
      </c>
      <c r="J19" s="128">
        <f t="shared" si="5"/>
        <v>14.5</v>
      </c>
      <c r="K19" s="15">
        <f t="shared" si="5"/>
        <v>14</v>
      </c>
      <c r="L19" s="15">
        <f t="shared" si="5"/>
        <v>14</v>
      </c>
      <c r="M19" s="15">
        <f t="shared" si="5"/>
        <v>24</v>
      </c>
      <c r="N19" s="15">
        <f t="shared" si="5"/>
        <v>24</v>
      </c>
      <c r="O19" s="15">
        <f t="shared" si="5"/>
        <v>14.5</v>
      </c>
      <c r="P19" s="127">
        <f t="shared" si="5"/>
        <v>14.5</v>
      </c>
      <c r="Q19" s="128">
        <f t="shared" si="5"/>
        <v>14.5</v>
      </c>
      <c r="R19" s="132">
        <f t="shared" si="5"/>
        <v>14.5</v>
      </c>
      <c r="S19" s="15">
        <f t="shared" si="5"/>
        <v>24</v>
      </c>
      <c r="T19" s="15">
        <f t="shared" si="5"/>
        <v>24</v>
      </c>
      <c r="U19" s="15" t="e">
        <f t="shared" si="5"/>
        <v>#VALUE!</v>
      </c>
      <c r="V19" s="15" t="e">
        <f t="shared" si="5"/>
        <v>#VALUE!</v>
      </c>
      <c r="W19" s="127" t="e">
        <f t="shared" si="5"/>
        <v>#VALUE!</v>
      </c>
      <c r="X19" s="128" t="e">
        <f t="shared" si="5"/>
        <v>#VALUE!</v>
      </c>
      <c r="Y19" s="15">
        <f t="shared" si="5"/>
        <v>24</v>
      </c>
      <c r="Z19" s="15">
        <f t="shared" si="5"/>
        <v>24</v>
      </c>
      <c r="AA19" s="15" t="e">
        <f t="shared" si="5"/>
        <v>#VALUE!</v>
      </c>
      <c r="AB19" s="15" t="e">
        <f t="shared" si="5"/>
        <v>#VALUE!</v>
      </c>
      <c r="AC19" s="15" t="e">
        <f t="shared" si="5"/>
        <v>#VALUE!</v>
      </c>
      <c r="AD19" s="127">
        <f t="shared" si="5"/>
        <v>24</v>
      </c>
      <c r="AE19" s="128">
        <f t="shared" si="5"/>
        <v>24</v>
      </c>
      <c r="AF19" s="15">
        <f t="shared" si="5"/>
        <v>24</v>
      </c>
      <c r="AG19" s="16">
        <f t="shared" si="5"/>
        <v>24</v>
      </c>
      <c r="AH19" s="51"/>
      <c r="AI19" s="32"/>
      <c r="AJ19" s="52"/>
      <c r="AK19" s="52"/>
    </row>
    <row r="20" spans="1:37" s="2" customFormat="1" ht="10.5" thickBot="1">
      <c r="A20" s="33">
        <v>6</v>
      </c>
      <c r="B20" s="95">
        <f>COUNTIF(C38:AG38,"=6")</f>
        <v>8</v>
      </c>
      <c r="C20" s="118"/>
      <c r="D20" s="9"/>
      <c r="E20" s="9"/>
      <c r="F20" s="9"/>
      <c r="G20" s="153">
        <v>9.5</v>
      </c>
      <c r="H20" s="9">
        <v>10</v>
      </c>
      <c r="I20" s="123">
        <v>9.5</v>
      </c>
      <c r="J20" s="124">
        <v>9.5</v>
      </c>
      <c r="K20" s="9"/>
      <c r="L20" s="9"/>
      <c r="M20" s="9"/>
      <c r="N20" s="9"/>
      <c r="O20" s="9"/>
      <c r="P20" s="123"/>
      <c r="Q20" s="124"/>
      <c r="R20" s="153"/>
      <c r="S20" s="9"/>
      <c r="T20" s="9"/>
      <c r="U20" s="9"/>
      <c r="V20" s="9"/>
      <c r="W20" s="123"/>
      <c r="X20" s="124"/>
      <c r="Y20" s="9"/>
      <c r="Z20" s="9"/>
      <c r="AA20" s="9"/>
      <c r="AB20" s="9"/>
      <c r="AC20" s="9"/>
      <c r="AD20" s="123"/>
      <c r="AE20" s="124"/>
      <c r="AF20" s="9"/>
      <c r="AG20" s="10"/>
      <c r="AH20" s="48">
        <f>SUM(C20:AG20)</f>
        <v>38.5</v>
      </c>
      <c r="AI20" s="30">
        <f>SUM(AH21)*3/37</f>
        <v>7.702702702702703</v>
      </c>
      <c r="AJ20" s="52"/>
      <c r="AK20" s="52"/>
    </row>
    <row r="21" spans="1:37" s="2" customFormat="1" ht="10.5" thickBot="1">
      <c r="A21" s="102" t="s">
        <v>39</v>
      </c>
      <c r="B21" s="36">
        <v>-20.33</v>
      </c>
      <c r="C21" s="119">
        <v>9.5</v>
      </c>
      <c r="D21" s="12">
        <v>9.5</v>
      </c>
      <c r="E21" s="12"/>
      <c r="F21" s="12"/>
      <c r="G21" s="154"/>
      <c r="H21" s="12"/>
      <c r="I21" s="125"/>
      <c r="J21" s="126"/>
      <c r="K21" s="12"/>
      <c r="L21" s="12"/>
      <c r="M21" s="12"/>
      <c r="N21" s="12"/>
      <c r="O21" s="12"/>
      <c r="P21" s="125"/>
      <c r="Q21" s="126"/>
      <c r="R21" s="154"/>
      <c r="S21" s="12"/>
      <c r="T21" s="12"/>
      <c r="U21" s="12">
        <v>9.5</v>
      </c>
      <c r="V21" s="12">
        <v>9.5</v>
      </c>
      <c r="W21" s="125">
        <v>9.5</v>
      </c>
      <c r="X21" s="126">
        <v>9.5</v>
      </c>
      <c r="Y21" s="12"/>
      <c r="Z21" s="12"/>
      <c r="AA21" s="12"/>
      <c r="AB21" s="12"/>
      <c r="AC21" s="12">
        <v>9.5</v>
      </c>
      <c r="AD21" s="125">
        <v>9.5</v>
      </c>
      <c r="AE21" s="126">
        <v>9.5</v>
      </c>
      <c r="AF21" s="12">
        <v>9.5</v>
      </c>
      <c r="AG21" s="13"/>
      <c r="AH21" s="31">
        <f>SUM(C21:AG21)</f>
        <v>95</v>
      </c>
      <c r="AI21" s="31">
        <f>SUM(AH21+AH20+AI20+B21)-153.55+AK21+AJ21+AK20</f>
        <v>-5.677297297297301</v>
      </c>
      <c r="AJ21" s="148"/>
      <c r="AK21" s="116">
        <f>COUNTIF(D21:AG21,"=9,5")*3</f>
        <v>27</v>
      </c>
    </row>
    <row r="22" spans="1:37" s="2" customFormat="1" ht="10.5" thickBot="1">
      <c r="A22" s="32" t="s">
        <v>12</v>
      </c>
      <c r="B22" s="32"/>
      <c r="C22" s="120">
        <f aca="true" t="shared" si="6" ref="C22:AG22">24-C20-C21</f>
        <v>14.5</v>
      </c>
      <c r="D22" s="12">
        <f t="shared" si="6"/>
        <v>14.5</v>
      </c>
      <c r="E22" s="12">
        <f t="shared" si="6"/>
        <v>24</v>
      </c>
      <c r="F22" s="12">
        <f t="shared" si="6"/>
        <v>24</v>
      </c>
      <c r="G22" s="154">
        <f t="shared" si="6"/>
        <v>14.5</v>
      </c>
      <c r="H22" s="12">
        <f t="shared" si="6"/>
        <v>14</v>
      </c>
      <c r="I22" s="125">
        <f t="shared" si="6"/>
        <v>14.5</v>
      </c>
      <c r="J22" s="126">
        <f t="shared" si="6"/>
        <v>14.5</v>
      </c>
      <c r="K22" s="12">
        <f t="shared" si="6"/>
        <v>24</v>
      </c>
      <c r="L22" s="12">
        <f t="shared" si="6"/>
        <v>24</v>
      </c>
      <c r="M22" s="12">
        <f t="shared" si="6"/>
        <v>24</v>
      </c>
      <c r="N22" s="12">
        <f t="shared" si="6"/>
        <v>24</v>
      </c>
      <c r="O22" s="12">
        <f t="shared" si="6"/>
        <v>24</v>
      </c>
      <c r="P22" s="125">
        <f t="shared" si="6"/>
        <v>24</v>
      </c>
      <c r="Q22" s="126">
        <f t="shared" si="6"/>
        <v>24</v>
      </c>
      <c r="R22" s="154">
        <f t="shared" si="6"/>
        <v>24</v>
      </c>
      <c r="S22" s="12">
        <f t="shared" si="6"/>
        <v>24</v>
      </c>
      <c r="T22" s="15">
        <f t="shared" si="6"/>
        <v>24</v>
      </c>
      <c r="U22" s="15">
        <f t="shared" si="6"/>
        <v>14.5</v>
      </c>
      <c r="V22" s="15">
        <f t="shared" si="6"/>
        <v>14.5</v>
      </c>
      <c r="W22" s="127">
        <f t="shared" si="6"/>
        <v>14.5</v>
      </c>
      <c r="X22" s="128">
        <f t="shared" si="6"/>
        <v>14.5</v>
      </c>
      <c r="Y22" s="15">
        <f t="shared" si="6"/>
        <v>24</v>
      </c>
      <c r="Z22" s="15">
        <f t="shared" si="6"/>
        <v>24</v>
      </c>
      <c r="AA22" s="15">
        <f t="shared" si="6"/>
        <v>24</v>
      </c>
      <c r="AB22" s="15">
        <f t="shared" si="6"/>
        <v>24</v>
      </c>
      <c r="AC22" s="15">
        <f t="shared" si="6"/>
        <v>14.5</v>
      </c>
      <c r="AD22" s="127">
        <f t="shared" si="6"/>
        <v>14.5</v>
      </c>
      <c r="AE22" s="128">
        <f t="shared" si="6"/>
        <v>14.5</v>
      </c>
      <c r="AF22" s="15">
        <f t="shared" si="6"/>
        <v>14.5</v>
      </c>
      <c r="AG22" s="16">
        <f t="shared" si="6"/>
        <v>24</v>
      </c>
      <c r="AH22" s="51"/>
      <c r="AI22" s="32"/>
      <c r="AJ22" s="52"/>
      <c r="AK22" s="52"/>
    </row>
    <row r="23" spans="1:37" s="2" customFormat="1" ht="10.5" thickBot="1">
      <c r="A23" s="33">
        <v>7</v>
      </c>
      <c r="B23" s="95"/>
      <c r="C23" s="118"/>
      <c r="D23" s="9"/>
      <c r="E23" s="9">
        <v>10</v>
      </c>
      <c r="F23" s="9">
        <v>10</v>
      </c>
      <c r="G23" s="153">
        <v>9.5</v>
      </c>
      <c r="H23" s="9">
        <v>10</v>
      </c>
      <c r="I23" s="123"/>
      <c r="J23" s="124"/>
      <c r="K23" s="9"/>
      <c r="L23" s="9"/>
      <c r="M23" s="9"/>
      <c r="N23" s="9"/>
      <c r="O23" s="9"/>
      <c r="P23" s="123"/>
      <c r="Q23" s="124">
        <v>9.5</v>
      </c>
      <c r="R23" s="153">
        <v>9.5</v>
      </c>
      <c r="S23" s="9">
        <v>10</v>
      </c>
      <c r="T23" s="9">
        <v>10</v>
      </c>
      <c r="U23" s="9"/>
      <c r="V23" s="9"/>
      <c r="W23" s="123"/>
      <c r="X23" s="124"/>
      <c r="Y23" s="9"/>
      <c r="Z23" s="9"/>
      <c r="AA23" s="9"/>
      <c r="AB23" s="9"/>
      <c r="AC23" s="9">
        <v>10</v>
      </c>
      <c r="AD23" s="123">
        <v>9.5</v>
      </c>
      <c r="AE23" s="124">
        <v>9.5</v>
      </c>
      <c r="AF23" s="9">
        <v>9.5</v>
      </c>
      <c r="AG23" s="10"/>
      <c r="AH23" s="48">
        <f>SUM(C23:AG23)</f>
        <v>117</v>
      </c>
      <c r="AI23" s="30">
        <f>SUM(AH24)*3/37</f>
        <v>3.081081081081081</v>
      </c>
      <c r="AJ23" s="52"/>
      <c r="AK23" s="52"/>
    </row>
    <row r="24" spans="1:37" s="2" customFormat="1" ht="10.5" thickBot="1">
      <c r="A24" s="102" t="s">
        <v>40</v>
      </c>
      <c r="B24" s="36">
        <v>-8.11</v>
      </c>
      <c r="C24" s="119"/>
      <c r="D24" s="12"/>
      <c r="E24" s="12"/>
      <c r="F24" s="12"/>
      <c r="G24" s="154"/>
      <c r="H24" s="12"/>
      <c r="I24" s="125"/>
      <c r="J24" s="126"/>
      <c r="K24" s="12"/>
      <c r="L24" s="12"/>
      <c r="M24" s="12"/>
      <c r="N24" s="12"/>
      <c r="O24" s="12"/>
      <c r="P24" s="125"/>
      <c r="Q24" s="126"/>
      <c r="R24" s="154"/>
      <c r="S24" s="12"/>
      <c r="T24" s="12"/>
      <c r="U24" s="12"/>
      <c r="V24" s="12"/>
      <c r="W24" s="125">
        <v>9.5</v>
      </c>
      <c r="X24" s="126">
        <v>9.5</v>
      </c>
      <c r="Y24" s="12">
        <v>9.5</v>
      </c>
      <c r="Z24" s="12">
        <v>9.5</v>
      </c>
      <c r="AA24" s="12"/>
      <c r="AB24" s="12"/>
      <c r="AC24" s="12"/>
      <c r="AD24" s="125"/>
      <c r="AE24" s="126"/>
      <c r="AF24" s="12"/>
      <c r="AG24" s="13"/>
      <c r="AH24" s="31">
        <f>SUM(C24:AG24)</f>
        <v>38</v>
      </c>
      <c r="AI24" s="31">
        <f>SUM(AH24+AH23+AI23+B24)-153.55+AK24+AJ24+AK23</f>
        <v>-3.57891891891893</v>
      </c>
      <c r="AJ24" s="148"/>
      <c r="AK24" s="50"/>
    </row>
    <row r="25" spans="1:37" s="2" customFormat="1" ht="10.5" thickBot="1">
      <c r="A25" s="32" t="s">
        <v>12</v>
      </c>
      <c r="B25" s="32"/>
      <c r="C25" s="120">
        <f aca="true" t="shared" si="7" ref="C25:AG25">24-C23-C24</f>
        <v>24</v>
      </c>
      <c r="D25" s="15">
        <f t="shared" si="7"/>
        <v>24</v>
      </c>
      <c r="E25" s="15">
        <f t="shared" si="7"/>
        <v>14</v>
      </c>
      <c r="F25" s="15">
        <f t="shared" si="7"/>
        <v>14</v>
      </c>
      <c r="G25" s="155">
        <f t="shared" si="7"/>
        <v>14.5</v>
      </c>
      <c r="H25" s="15">
        <f t="shared" si="7"/>
        <v>14</v>
      </c>
      <c r="I25" s="127">
        <f t="shared" si="7"/>
        <v>24</v>
      </c>
      <c r="J25" s="128">
        <f t="shared" si="7"/>
        <v>24</v>
      </c>
      <c r="K25" s="15">
        <f t="shared" si="7"/>
        <v>24</v>
      </c>
      <c r="L25" s="15">
        <f t="shared" si="7"/>
        <v>24</v>
      </c>
      <c r="M25" s="15">
        <f t="shared" si="7"/>
        <v>24</v>
      </c>
      <c r="N25" s="15">
        <f t="shared" si="7"/>
        <v>24</v>
      </c>
      <c r="O25" s="15">
        <f t="shared" si="7"/>
        <v>24</v>
      </c>
      <c r="P25" s="127">
        <f t="shared" si="7"/>
        <v>24</v>
      </c>
      <c r="Q25" s="128">
        <f t="shared" si="7"/>
        <v>14.5</v>
      </c>
      <c r="R25" s="155">
        <f t="shared" si="7"/>
        <v>14.5</v>
      </c>
      <c r="S25" s="15">
        <f t="shared" si="7"/>
        <v>14</v>
      </c>
      <c r="T25" s="15">
        <f t="shared" si="7"/>
        <v>14</v>
      </c>
      <c r="U25" s="15">
        <f t="shared" si="7"/>
        <v>24</v>
      </c>
      <c r="V25" s="15">
        <f t="shared" si="7"/>
        <v>24</v>
      </c>
      <c r="W25" s="127">
        <f t="shared" si="7"/>
        <v>14.5</v>
      </c>
      <c r="X25" s="128">
        <f t="shared" si="7"/>
        <v>14.5</v>
      </c>
      <c r="Y25" s="15">
        <f t="shared" si="7"/>
        <v>14.5</v>
      </c>
      <c r="Z25" s="15">
        <f t="shared" si="7"/>
        <v>14.5</v>
      </c>
      <c r="AA25" s="15">
        <f t="shared" si="7"/>
        <v>24</v>
      </c>
      <c r="AB25" s="15">
        <f t="shared" si="7"/>
        <v>24</v>
      </c>
      <c r="AC25" s="15">
        <f t="shared" si="7"/>
        <v>14</v>
      </c>
      <c r="AD25" s="127">
        <f t="shared" si="7"/>
        <v>14.5</v>
      </c>
      <c r="AE25" s="128">
        <f t="shared" si="7"/>
        <v>14.5</v>
      </c>
      <c r="AF25" s="15">
        <f t="shared" si="7"/>
        <v>14.5</v>
      </c>
      <c r="AG25" s="16">
        <f t="shared" si="7"/>
        <v>24</v>
      </c>
      <c r="AH25" s="51"/>
      <c r="AI25" s="32"/>
      <c r="AJ25" s="52"/>
      <c r="AK25" s="52"/>
    </row>
    <row r="26" spans="1:37" s="2" customFormat="1" ht="10.5" thickBot="1">
      <c r="A26" s="33">
        <v>8</v>
      </c>
      <c r="B26" s="95"/>
      <c r="C26" s="118"/>
      <c r="D26" s="113"/>
      <c r="E26" s="9"/>
      <c r="F26" s="9"/>
      <c r="G26" s="153"/>
      <c r="H26" s="9"/>
      <c r="I26" s="123"/>
      <c r="J26" s="124"/>
      <c r="K26" s="9"/>
      <c r="L26" s="9"/>
      <c r="M26" s="12">
        <v>10</v>
      </c>
      <c r="N26" s="12">
        <v>10</v>
      </c>
      <c r="O26" s="12">
        <v>10</v>
      </c>
      <c r="P26" s="125">
        <v>9.5</v>
      </c>
      <c r="Q26" s="126"/>
      <c r="R26" s="153"/>
      <c r="S26" s="9"/>
      <c r="T26" s="9"/>
      <c r="U26" s="9"/>
      <c r="V26" s="9"/>
      <c r="W26" s="123"/>
      <c r="X26" s="124"/>
      <c r="Y26" s="9" t="s">
        <v>46</v>
      </c>
      <c r="Z26" s="9" t="s">
        <v>46</v>
      </c>
      <c r="AA26" s="9" t="s">
        <v>46</v>
      </c>
      <c r="AB26" s="9" t="s">
        <v>46</v>
      </c>
      <c r="AC26" s="9"/>
      <c r="AD26" s="123"/>
      <c r="AE26" s="124"/>
      <c r="AF26" s="9"/>
      <c r="AG26" s="10"/>
      <c r="AH26" s="48">
        <f>SUM(C26:AG26)</f>
        <v>39.5</v>
      </c>
      <c r="AI26" s="30">
        <f>SUM(AH27)*3/37</f>
        <v>3.081081081081081</v>
      </c>
      <c r="AJ26" s="52"/>
      <c r="AK26" s="52"/>
    </row>
    <row r="27" spans="1:37" s="2" customFormat="1" ht="10.5" thickBot="1">
      <c r="A27" s="102" t="s">
        <v>24</v>
      </c>
      <c r="B27" s="36">
        <v>-6.54</v>
      </c>
      <c r="C27" s="119"/>
      <c r="D27" s="12"/>
      <c r="E27" s="12"/>
      <c r="F27" s="12"/>
      <c r="G27" s="154"/>
      <c r="H27" s="12"/>
      <c r="I27" s="125"/>
      <c r="J27" s="126"/>
      <c r="K27" s="12"/>
      <c r="L27" s="12"/>
      <c r="M27" s="12"/>
      <c r="N27" s="12"/>
      <c r="O27" s="12"/>
      <c r="P27" s="125"/>
      <c r="Q27" s="126"/>
      <c r="R27" s="154"/>
      <c r="S27" s="12">
        <v>9.5</v>
      </c>
      <c r="T27" s="12">
        <v>9.5</v>
      </c>
      <c r="U27" s="12">
        <v>9.5</v>
      </c>
      <c r="V27" s="12">
        <v>9.5</v>
      </c>
      <c r="W27" s="125"/>
      <c r="X27" s="126"/>
      <c r="Y27" s="12"/>
      <c r="Z27" s="12"/>
      <c r="AA27" s="12"/>
      <c r="AB27" s="12"/>
      <c r="AC27" s="12"/>
      <c r="AD27" s="125"/>
      <c r="AE27" s="126"/>
      <c r="AF27" s="12"/>
      <c r="AG27" s="13"/>
      <c r="AH27" s="31">
        <f>SUM(C27:AG27)</f>
        <v>38</v>
      </c>
      <c r="AI27" s="31">
        <f>SUM(AH27+AH26+AI26+B27)-153.55+AK27+AJ27+AK26</f>
        <v>-42.50891891891894</v>
      </c>
      <c r="AJ27" s="149">
        <v>37</v>
      </c>
      <c r="AK27" s="50"/>
    </row>
    <row r="28" spans="1:37" s="2" customFormat="1" ht="10.5" thickBot="1">
      <c r="A28" s="32" t="s">
        <v>12</v>
      </c>
      <c r="B28" s="32"/>
      <c r="C28" s="120">
        <f aca="true" t="shared" si="8" ref="C28:AG28">24-C26-C27</f>
        <v>24</v>
      </c>
      <c r="D28" s="15">
        <f t="shared" si="8"/>
        <v>24</v>
      </c>
      <c r="E28" s="15">
        <f t="shared" si="8"/>
        <v>24</v>
      </c>
      <c r="F28" s="15">
        <f t="shared" si="8"/>
        <v>24</v>
      </c>
      <c r="G28" s="155">
        <f t="shared" si="8"/>
        <v>24</v>
      </c>
      <c r="H28" s="15">
        <f t="shared" si="8"/>
        <v>24</v>
      </c>
      <c r="I28" s="127">
        <f t="shared" si="8"/>
        <v>24</v>
      </c>
      <c r="J28" s="128">
        <f t="shared" si="8"/>
        <v>24</v>
      </c>
      <c r="K28" s="15">
        <f t="shared" si="8"/>
        <v>24</v>
      </c>
      <c r="L28" s="15">
        <f t="shared" si="8"/>
        <v>24</v>
      </c>
      <c r="M28" s="15">
        <f t="shared" si="8"/>
        <v>14</v>
      </c>
      <c r="N28" s="15">
        <f t="shared" si="8"/>
        <v>14</v>
      </c>
      <c r="O28" s="15">
        <f t="shared" si="8"/>
        <v>14</v>
      </c>
      <c r="P28" s="127">
        <f t="shared" si="8"/>
        <v>14.5</v>
      </c>
      <c r="Q28" s="128">
        <f t="shared" si="8"/>
        <v>24</v>
      </c>
      <c r="R28" s="155">
        <f t="shared" si="8"/>
        <v>24</v>
      </c>
      <c r="S28" s="15">
        <f t="shared" si="8"/>
        <v>14.5</v>
      </c>
      <c r="T28" s="15">
        <f t="shared" si="8"/>
        <v>14.5</v>
      </c>
      <c r="U28" s="15">
        <f t="shared" si="8"/>
        <v>14.5</v>
      </c>
      <c r="V28" s="15">
        <f t="shared" si="8"/>
        <v>14.5</v>
      </c>
      <c r="W28" s="127">
        <f t="shared" si="8"/>
        <v>24</v>
      </c>
      <c r="X28" s="128">
        <f t="shared" si="8"/>
        <v>24</v>
      </c>
      <c r="Y28" s="15" t="e">
        <f t="shared" si="8"/>
        <v>#VALUE!</v>
      </c>
      <c r="Z28" s="15" t="e">
        <f t="shared" si="8"/>
        <v>#VALUE!</v>
      </c>
      <c r="AA28" s="15" t="e">
        <f t="shared" si="8"/>
        <v>#VALUE!</v>
      </c>
      <c r="AB28" s="15" t="e">
        <f t="shared" si="8"/>
        <v>#VALUE!</v>
      </c>
      <c r="AC28" s="15">
        <f t="shared" si="8"/>
        <v>24</v>
      </c>
      <c r="AD28" s="127">
        <f t="shared" si="8"/>
        <v>24</v>
      </c>
      <c r="AE28" s="128">
        <f t="shared" si="8"/>
        <v>24</v>
      </c>
      <c r="AF28" s="15">
        <f t="shared" si="8"/>
        <v>24</v>
      </c>
      <c r="AG28" s="16">
        <f t="shared" si="8"/>
        <v>24</v>
      </c>
      <c r="AH28" s="51"/>
      <c r="AI28" s="32"/>
      <c r="AJ28" s="52"/>
      <c r="AK28" s="52"/>
    </row>
    <row r="29" spans="1:37" s="2" customFormat="1" ht="10.5" thickBot="1">
      <c r="A29" s="33">
        <v>9</v>
      </c>
      <c r="B29" s="95"/>
      <c r="C29" s="118"/>
      <c r="D29" s="9"/>
      <c r="E29" s="9"/>
      <c r="F29" s="9"/>
      <c r="G29" s="153"/>
      <c r="H29" s="9"/>
      <c r="I29" s="123" t="s">
        <v>46</v>
      </c>
      <c r="J29" s="124" t="s">
        <v>46</v>
      </c>
      <c r="K29" s="9" t="s">
        <v>46</v>
      </c>
      <c r="L29" s="9" t="s">
        <v>46</v>
      </c>
      <c r="M29" s="9"/>
      <c r="N29" s="9"/>
      <c r="O29" s="9"/>
      <c r="P29" s="123"/>
      <c r="Q29" s="124"/>
      <c r="R29" s="153"/>
      <c r="S29" s="9"/>
      <c r="T29" s="9"/>
      <c r="U29" s="9"/>
      <c r="V29" s="9"/>
      <c r="W29" s="123">
        <v>9.5</v>
      </c>
      <c r="X29" s="124">
        <v>9.5</v>
      </c>
      <c r="Y29" s="9"/>
      <c r="Z29" s="9"/>
      <c r="AA29" s="9"/>
      <c r="AB29" s="9"/>
      <c r="AC29" s="9"/>
      <c r="AD29" s="123"/>
      <c r="AE29" s="124"/>
      <c r="AF29" s="9"/>
      <c r="AG29" s="10">
        <v>10</v>
      </c>
      <c r="AH29" s="48">
        <f>SUM(C29:AG29)</f>
        <v>29</v>
      </c>
      <c r="AI29" s="30">
        <f>SUM(AH30)*3/37</f>
        <v>3.081081081081081</v>
      </c>
      <c r="AJ29" s="52"/>
      <c r="AK29" s="52"/>
    </row>
    <row r="30" spans="1:37" s="2" customFormat="1" ht="10.5" thickBot="1">
      <c r="A30" s="102" t="s">
        <v>25</v>
      </c>
      <c r="B30" s="36">
        <v>-4.34</v>
      </c>
      <c r="C30" s="119"/>
      <c r="D30" s="12"/>
      <c r="E30" s="12"/>
      <c r="F30" s="12"/>
      <c r="G30" s="154"/>
      <c r="H30" s="12"/>
      <c r="I30" s="125"/>
      <c r="J30" s="126"/>
      <c r="K30" s="12"/>
      <c r="L30" s="12"/>
      <c r="M30" s="12"/>
      <c r="N30" s="12"/>
      <c r="O30" s="12" t="s">
        <v>46</v>
      </c>
      <c r="P30" s="125" t="s">
        <v>46</v>
      </c>
      <c r="Q30" s="126" t="s">
        <v>46</v>
      </c>
      <c r="R30" s="154" t="s">
        <v>46</v>
      </c>
      <c r="S30" s="12"/>
      <c r="T30" s="12"/>
      <c r="U30" s="12"/>
      <c r="V30" s="12"/>
      <c r="W30" s="125"/>
      <c r="X30" s="126"/>
      <c r="Y30" s="12"/>
      <c r="Z30" s="12"/>
      <c r="AA30" s="12">
        <v>9.5</v>
      </c>
      <c r="AB30" s="12">
        <v>9.5</v>
      </c>
      <c r="AC30" s="12">
        <v>9.5</v>
      </c>
      <c r="AD30" s="125">
        <v>9.5</v>
      </c>
      <c r="AE30" s="126"/>
      <c r="AF30" s="12"/>
      <c r="AG30" s="13"/>
      <c r="AH30" s="31">
        <f>SUM(C30:AG30)</f>
        <v>38</v>
      </c>
      <c r="AI30" s="31">
        <f>SUM(AH30+AH29+AI29+B30)-153.55+AK30+AJ30+AK29</f>
        <v>-13.808918918918934</v>
      </c>
      <c r="AJ30" s="149">
        <v>74</v>
      </c>
      <c r="AK30" s="50"/>
    </row>
    <row r="31" spans="1:37" s="2" customFormat="1" ht="10.5" thickBot="1">
      <c r="A31" s="32" t="s">
        <v>12</v>
      </c>
      <c r="B31" s="37"/>
      <c r="C31" s="120">
        <f aca="true" t="shared" si="9" ref="C31:AG31">24-C29-C30</f>
        <v>24</v>
      </c>
      <c r="D31" s="15">
        <f t="shared" si="9"/>
        <v>24</v>
      </c>
      <c r="E31" s="15">
        <f t="shared" si="9"/>
        <v>24</v>
      </c>
      <c r="F31" s="15">
        <f t="shared" si="9"/>
        <v>24</v>
      </c>
      <c r="G31" s="155">
        <f t="shared" si="9"/>
        <v>24</v>
      </c>
      <c r="H31" s="15">
        <f t="shared" si="9"/>
        <v>24</v>
      </c>
      <c r="I31" s="127" t="e">
        <f t="shared" si="9"/>
        <v>#VALUE!</v>
      </c>
      <c r="J31" s="128" t="e">
        <f t="shared" si="9"/>
        <v>#VALUE!</v>
      </c>
      <c r="K31" s="15" t="e">
        <f t="shared" si="9"/>
        <v>#VALUE!</v>
      </c>
      <c r="L31" s="15" t="e">
        <f t="shared" si="9"/>
        <v>#VALUE!</v>
      </c>
      <c r="M31" s="15">
        <f t="shared" si="9"/>
        <v>24</v>
      </c>
      <c r="N31" s="15">
        <f t="shared" si="9"/>
        <v>24</v>
      </c>
      <c r="O31" s="15" t="e">
        <f t="shared" si="9"/>
        <v>#VALUE!</v>
      </c>
      <c r="P31" s="127" t="e">
        <f t="shared" si="9"/>
        <v>#VALUE!</v>
      </c>
      <c r="Q31" s="128" t="e">
        <f t="shared" si="9"/>
        <v>#VALUE!</v>
      </c>
      <c r="R31" s="155" t="e">
        <f t="shared" si="9"/>
        <v>#VALUE!</v>
      </c>
      <c r="S31" s="15">
        <f t="shared" si="9"/>
        <v>24</v>
      </c>
      <c r="T31" s="15">
        <f t="shared" si="9"/>
        <v>24</v>
      </c>
      <c r="U31" s="15">
        <f t="shared" si="9"/>
        <v>24</v>
      </c>
      <c r="V31" s="15">
        <f t="shared" si="9"/>
        <v>24</v>
      </c>
      <c r="W31" s="127">
        <f t="shared" si="9"/>
        <v>14.5</v>
      </c>
      <c r="X31" s="128">
        <f t="shared" si="9"/>
        <v>14.5</v>
      </c>
      <c r="Y31" s="15">
        <f t="shared" si="9"/>
        <v>24</v>
      </c>
      <c r="Z31" s="15">
        <f t="shared" si="9"/>
        <v>24</v>
      </c>
      <c r="AA31" s="15">
        <f t="shared" si="9"/>
        <v>14.5</v>
      </c>
      <c r="AB31" s="15">
        <f t="shared" si="9"/>
        <v>14.5</v>
      </c>
      <c r="AC31" s="15">
        <f t="shared" si="9"/>
        <v>14.5</v>
      </c>
      <c r="AD31" s="127">
        <f t="shared" si="9"/>
        <v>14.5</v>
      </c>
      <c r="AE31" s="128">
        <f t="shared" si="9"/>
        <v>24</v>
      </c>
      <c r="AF31" s="15">
        <f t="shared" si="9"/>
        <v>24</v>
      </c>
      <c r="AG31" s="16">
        <f t="shared" si="9"/>
        <v>14</v>
      </c>
      <c r="AH31" s="51"/>
      <c r="AI31" s="32"/>
      <c r="AJ31" s="52"/>
      <c r="AK31" s="52"/>
    </row>
    <row r="32" spans="1:37" s="2" customFormat="1" ht="10.5" thickBot="1">
      <c r="A32" s="33">
        <v>10</v>
      </c>
      <c r="B32" s="95"/>
      <c r="C32" s="118"/>
      <c r="D32" s="113"/>
      <c r="E32" s="9"/>
      <c r="F32" s="9"/>
      <c r="G32" s="153"/>
      <c r="H32" s="9"/>
      <c r="I32" s="123"/>
      <c r="J32" s="124"/>
      <c r="K32" s="9"/>
      <c r="L32" s="9"/>
      <c r="M32" s="9"/>
      <c r="N32" s="9"/>
      <c r="O32" s="9"/>
      <c r="P32" s="123"/>
      <c r="Q32" s="124"/>
      <c r="R32" s="153"/>
      <c r="S32" s="9"/>
      <c r="T32" s="9"/>
      <c r="U32" s="9"/>
      <c r="V32" s="9"/>
      <c r="W32" s="123"/>
      <c r="X32" s="124"/>
      <c r="Y32" s="9">
        <v>10</v>
      </c>
      <c r="Z32" s="9">
        <v>10</v>
      </c>
      <c r="AA32" s="9">
        <v>10</v>
      </c>
      <c r="AB32" s="9">
        <v>10</v>
      </c>
      <c r="AC32" s="9"/>
      <c r="AD32" s="123"/>
      <c r="AE32" s="124"/>
      <c r="AF32" s="9"/>
      <c r="AG32" s="10"/>
      <c r="AH32" s="48">
        <f>SUM(C32:AG32)</f>
        <v>40</v>
      </c>
      <c r="AI32" s="30">
        <f>SUM(AH33)*3/37</f>
        <v>6.162162162162162</v>
      </c>
      <c r="AJ32" s="52"/>
      <c r="AK32" s="52"/>
    </row>
    <row r="33" spans="1:37" s="2" customFormat="1" ht="10.5" thickBot="1">
      <c r="A33" s="102" t="s">
        <v>26</v>
      </c>
      <c r="B33" s="36">
        <v>-15.76</v>
      </c>
      <c r="C33" s="119">
        <v>9.5</v>
      </c>
      <c r="D33" s="12">
        <v>9.5</v>
      </c>
      <c r="E33" s="12">
        <v>9.5</v>
      </c>
      <c r="F33" s="12">
        <v>9.5</v>
      </c>
      <c r="G33" s="154"/>
      <c r="H33" s="12"/>
      <c r="I33" s="125"/>
      <c r="J33" s="126"/>
      <c r="K33" s="12">
        <v>9.5</v>
      </c>
      <c r="L33" s="12">
        <v>9.5</v>
      </c>
      <c r="M33" s="12">
        <v>9.5</v>
      </c>
      <c r="N33" s="12">
        <v>9.5</v>
      </c>
      <c r="O33" s="12"/>
      <c r="P33" s="125"/>
      <c r="Q33" s="126"/>
      <c r="R33" s="154"/>
      <c r="S33" s="12" t="s">
        <v>46</v>
      </c>
      <c r="T33" s="12" t="s">
        <v>46</v>
      </c>
      <c r="U33" s="12" t="s">
        <v>46</v>
      </c>
      <c r="V33" s="12" t="s">
        <v>46</v>
      </c>
      <c r="W33" s="125"/>
      <c r="X33" s="126"/>
      <c r="Y33" s="12"/>
      <c r="Z33" s="12"/>
      <c r="AA33" s="12"/>
      <c r="AB33" s="12"/>
      <c r="AC33" s="12"/>
      <c r="AD33" s="125"/>
      <c r="AE33" s="126"/>
      <c r="AF33" s="12"/>
      <c r="AG33" s="13"/>
      <c r="AH33" s="31">
        <f>SUM(C33:AG33)</f>
        <v>76</v>
      </c>
      <c r="AI33" s="31">
        <f>SUM(AH33+AH32+AI32+B33)-153.55+AK33+AJ33+AK32</f>
        <v>-10.147837837837855</v>
      </c>
      <c r="AJ33" s="149">
        <v>37</v>
      </c>
      <c r="AK33" s="50"/>
    </row>
    <row r="34" spans="1:37" s="2" customFormat="1" ht="10.5" thickBot="1">
      <c r="A34" s="32" t="s">
        <v>12</v>
      </c>
      <c r="B34" s="39"/>
      <c r="C34" s="120">
        <f>24-C32-C33</f>
        <v>14.5</v>
      </c>
      <c r="D34" s="15">
        <f>24-D32-D33</f>
        <v>14.5</v>
      </c>
      <c r="E34" s="15">
        <f aca="true" t="shared" si="10" ref="E34:AG34">24-E32-E33</f>
        <v>14.5</v>
      </c>
      <c r="F34" s="15">
        <f t="shared" si="10"/>
        <v>14.5</v>
      </c>
      <c r="G34" s="155">
        <f t="shared" si="10"/>
        <v>24</v>
      </c>
      <c r="H34" s="15">
        <f t="shared" si="10"/>
        <v>24</v>
      </c>
      <c r="I34" s="127">
        <f t="shared" si="10"/>
        <v>24</v>
      </c>
      <c r="J34" s="128">
        <f t="shared" si="10"/>
        <v>24</v>
      </c>
      <c r="K34" s="15">
        <f t="shared" si="10"/>
        <v>14.5</v>
      </c>
      <c r="L34" s="15">
        <f t="shared" si="10"/>
        <v>14.5</v>
      </c>
      <c r="M34" s="15">
        <f t="shared" si="10"/>
        <v>14.5</v>
      </c>
      <c r="N34" s="15">
        <f t="shared" si="10"/>
        <v>14.5</v>
      </c>
      <c r="O34" s="15">
        <f t="shared" si="10"/>
        <v>24</v>
      </c>
      <c r="P34" s="127">
        <f t="shared" si="10"/>
        <v>24</v>
      </c>
      <c r="Q34" s="128">
        <f t="shared" si="10"/>
        <v>24</v>
      </c>
      <c r="R34" s="132">
        <f t="shared" si="10"/>
        <v>24</v>
      </c>
      <c r="S34" s="15" t="e">
        <f t="shared" si="10"/>
        <v>#VALUE!</v>
      </c>
      <c r="T34" s="15" t="e">
        <f t="shared" si="10"/>
        <v>#VALUE!</v>
      </c>
      <c r="U34" s="15" t="e">
        <f t="shared" si="10"/>
        <v>#VALUE!</v>
      </c>
      <c r="V34" s="15" t="e">
        <f t="shared" si="10"/>
        <v>#VALUE!</v>
      </c>
      <c r="W34" s="127">
        <f t="shared" si="10"/>
        <v>24</v>
      </c>
      <c r="X34" s="128">
        <f t="shared" si="10"/>
        <v>24</v>
      </c>
      <c r="Y34" s="15">
        <f t="shared" si="10"/>
        <v>14</v>
      </c>
      <c r="Z34" s="15">
        <f t="shared" si="10"/>
        <v>14</v>
      </c>
      <c r="AA34" s="15">
        <f t="shared" si="10"/>
        <v>14</v>
      </c>
      <c r="AB34" s="15">
        <f t="shared" si="10"/>
        <v>14</v>
      </c>
      <c r="AC34" s="15">
        <f t="shared" si="10"/>
        <v>24</v>
      </c>
      <c r="AD34" s="127">
        <f t="shared" si="10"/>
        <v>24</v>
      </c>
      <c r="AE34" s="128">
        <f t="shared" si="10"/>
        <v>24</v>
      </c>
      <c r="AF34" s="15">
        <f t="shared" si="10"/>
        <v>24</v>
      </c>
      <c r="AG34" s="16">
        <f t="shared" si="10"/>
        <v>24</v>
      </c>
      <c r="AH34" s="51"/>
      <c r="AI34" s="32"/>
      <c r="AJ34" s="52"/>
      <c r="AK34" s="52"/>
    </row>
    <row r="35" spans="1:37" s="2" customFormat="1" ht="10.5" thickBot="1">
      <c r="A35" s="33">
        <v>11</v>
      </c>
      <c r="B35" s="95"/>
      <c r="C35" s="118"/>
      <c r="D35" s="9"/>
      <c r="E35" s="9"/>
      <c r="F35" s="9"/>
      <c r="G35" s="130"/>
      <c r="H35" s="9"/>
      <c r="I35" s="123"/>
      <c r="J35" s="124"/>
      <c r="K35" s="9"/>
      <c r="L35" s="9"/>
      <c r="M35" s="9"/>
      <c r="N35" s="9"/>
      <c r="O35" s="9"/>
      <c r="P35" s="123"/>
      <c r="Q35" s="124"/>
      <c r="R35" s="130"/>
      <c r="S35" s="9"/>
      <c r="T35" s="9"/>
      <c r="U35" s="9"/>
      <c r="V35" s="9"/>
      <c r="W35" s="123"/>
      <c r="X35" s="124"/>
      <c r="Y35" s="9"/>
      <c r="Z35" s="9"/>
      <c r="AA35" s="9"/>
      <c r="AB35" s="9"/>
      <c r="AC35" s="9"/>
      <c r="AD35" s="123"/>
      <c r="AE35" s="124"/>
      <c r="AF35" s="9"/>
      <c r="AG35" s="10"/>
      <c r="AH35" s="48"/>
      <c r="AI35" s="30"/>
      <c r="AJ35" s="52"/>
      <c r="AK35" s="52"/>
    </row>
    <row r="36" spans="1:37" s="2" customFormat="1" ht="10.5" thickBot="1">
      <c r="A36" s="102"/>
      <c r="B36" s="35"/>
      <c r="C36" s="119"/>
      <c r="D36" s="12"/>
      <c r="E36" s="12"/>
      <c r="F36" s="12"/>
      <c r="G36" s="131"/>
      <c r="H36" s="12"/>
      <c r="I36" s="125"/>
      <c r="J36" s="126"/>
      <c r="K36" s="12"/>
      <c r="L36" s="12"/>
      <c r="M36" s="12"/>
      <c r="N36" s="12"/>
      <c r="O36" s="12"/>
      <c r="P36" s="125"/>
      <c r="Q36" s="126"/>
      <c r="R36" s="131"/>
      <c r="S36" s="12"/>
      <c r="T36" s="12"/>
      <c r="U36" s="12"/>
      <c r="V36" s="12"/>
      <c r="W36" s="125"/>
      <c r="X36" s="126"/>
      <c r="Y36" s="12"/>
      <c r="Z36" s="12"/>
      <c r="AA36" s="12"/>
      <c r="AB36" s="12"/>
      <c r="AC36" s="12"/>
      <c r="AD36" s="125"/>
      <c r="AE36" s="126"/>
      <c r="AF36" s="12"/>
      <c r="AG36" s="13"/>
      <c r="AH36" s="31"/>
      <c r="AI36" s="31"/>
      <c r="AJ36" s="148"/>
      <c r="AK36" s="50"/>
    </row>
    <row r="37" spans="1:37" s="2" customFormat="1" ht="10.5" thickBot="1">
      <c r="A37" s="32" t="s">
        <v>12</v>
      </c>
      <c r="B37" s="37"/>
      <c r="C37" s="120">
        <f aca="true" t="shared" si="11" ref="C37:AG37">24-C35-C36</f>
        <v>24</v>
      </c>
      <c r="D37" s="15">
        <f t="shared" si="11"/>
        <v>24</v>
      </c>
      <c r="E37" s="15">
        <f t="shared" si="11"/>
        <v>24</v>
      </c>
      <c r="F37" s="15">
        <f t="shared" si="11"/>
        <v>24</v>
      </c>
      <c r="G37" s="132">
        <f t="shared" si="11"/>
        <v>24</v>
      </c>
      <c r="H37" s="15">
        <f t="shared" si="11"/>
        <v>24</v>
      </c>
      <c r="I37" s="127">
        <f t="shared" si="11"/>
        <v>24</v>
      </c>
      <c r="J37" s="128">
        <f t="shared" si="11"/>
        <v>24</v>
      </c>
      <c r="K37" s="15">
        <f t="shared" si="11"/>
        <v>24</v>
      </c>
      <c r="L37" s="15">
        <f t="shared" si="11"/>
        <v>24</v>
      </c>
      <c r="M37" s="15">
        <f t="shared" si="11"/>
        <v>24</v>
      </c>
      <c r="N37" s="15">
        <f t="shared" si="11"/>
        <v>24</v>
      </c>
      <c r="O37" s="15">
        <f t="shared" si="11"/>
        <v>24</v>
      </c>
      <c r="P37" s="127">
        <f t="shared" si="11"/>
        <v>24</v>
      </c>
      <c r="Q37" s="128">
        <f t="shared" si="11"/>
        <v>24</v>
      </c>
      <c r="R37" s="132">
        <f t="shared" si="11"/>
        <v>24</v>
      </c>
      <c r="S37" s="15">
        <f t="shared" si="11"/>
        <v>24</v>
      </c>
      <c r="T37" s="15">
        <f t="shared" si="11"/>
        <v>24</v>
      </c>
      <c r="U37" s="15">
        <f t="shared" si="11"/>
        <v>24</v>
      </c>
      <c r="V37" s="15">
        <f t="shared" si="11"/>
        <v>24</v>
      </c>
      <c r="W37" s="127">
        <f t="shared" si="11"/>
        <v>24</v>
      </c>
      <c r="X37" s="128">
        <f t="shared" si="11"/>
        <v>24</v>
      </c>
      <c r="Y37" s="15">
        <f t="shared" si="11"/>
        <v>24</v>
      </c>
      <c r="Z37" s="15">
        <f t="shared" si="11"/>
        <v>24</v>
      </c>
      <c r="AA37" s="15">
        <f t="shared" si="11"/>
        <v>24</v>
      </c>
      <c r="AB37" s="15">
        <f t="shared" si="11"/>
        <v>24</v>
      </c>
      <c r="AC37" s="15">
        <f t="shared" si="11"/>
        <v>24</v>
      </c>
      <c r="AD37" s="127">
        <f t="shared" si="11"/>
        <v>24</v>
      </c>
      <c r="AE37" s="128">
        <f t="shared" si="11"/>
        <v>24</v>
      </c>
      <c r="AF37" s="15">
        <f t="shared" si="11"/>
        <v>24</v>
      </c>
      <c r="AG37" s="16">
        <f t="shared" si="11"/>
        <v>24</v>
      </c>
      <c r="AH37" s="51"/>
      <c r="AI37" s="32"/>
      <c r="AJ37" s="52"/>
      <c r="AK37" s="52"/>
    </row>
    <row r="38" spans="1:37" ht="11.25">
      <c r="A38" s="17" t="s">
        <v>20</v>
      </c>
      <c r="B38" s="17"/>
      <c r="C38" s="17">
        <v>6</v>
      </c>
      <c r="D38" s="17">
        <v>6</v>
      </c>
      <c r="E38" s="17">
        <v>2</v>
      </c>
      <c r="F38" s="17">
        <v>2</v>
      </c>
      <c r="G38" s="17">
        <v>2</v>
      </c>
      <c r="H38" s="17">
        <v>4</v>
      </c>
      <c r="I38" s="17">
        <v>4</v>
      </c>
      <c r="J38" s="17">
        <v>4</v>
      </c>
      <c r="K38" s="17">
        <v>1</v>
      </c>
      <c r="L38" s="17">
        <v>1</v>
      </c>
      <c r="M38" s="17">
        <v>3</v>
      </c>
      <c r="N38" s="17">
        <v>3</v>
      </c>
      <c r="O38" s="17">
        <v>3</v>
      </c>
      <c r="P38" s="17">
        <v>5</v>
      </c>
      <c r="Q38" s="17">
        <v>5</v>
      </c>
      <c r="R38" s="17">
        <v>5</v>
      </c>
      <c r="S38" s="17">
        <v>2</v>
      </c>
      <c r="T38" s="17">
        <v>2</v>
      </c>
      <c r="U38" s="17">
        <v>6</v>
      </c>
      <c r="V38" s="17">
        <v>6</v>
      </c>
      <c r="W38" s="17">
        <v>6</v>
      </c>
      <c r="X38" s="17">
        <v>6</v>
      </c>
      <c r="Y38" s="17">
        <v>4</v>
      </c>
      <c r="Z38" s="17">
        <v>4</v>
      </c>
      <c r="AA38" s="17">
        <v>4</v>
      </c>
      <c r="AB38" s="17">
        <v>4</v>
      </c>
      <c r="AC38" s="17">
        <v>6</v>
      </c>
      <c r="AD38" s="17">
        <v>6</v>
      </c>
      <c r="AE38" s="17">
        <v>2</v>
      </c>
      <c r="AF38" s="17">
        <v>2</v>
      </c>
      <c r="AG38" s="17">
        <v>2</v>
      </c>
      <c r="AH38" s="17"/>
      <c r="AI38" s="17"/>
      <c r="AJ38" s="17"/>
      <c r="AK38" s="17"/>
    </row>
    <row r="39" spans="1:35" ht="11.25">
      <c r="A39" s="1" t="s">
        <v>21</v>
      </c>
      <c r="B39" s="19"/>
      <c r="C39" s="17">
        <f>COUNTIF(C5,"&gt;0")+COUNTIF(C8,"&gt;0")+COUNTIF(C11,"&gt;0")+COUNTIF(C14,"&gt;0")+COUNTIF(C17,"&gt;0")+COUNTIF(C20,"&gt;0")+COUNTIF(C23,"&gt;0")+COUNTIF(C26,"&gt;0")+COUNTIF(C29,"&gt;0")+COUNTIF(C32,"&gt;0")+COUNTIF(C35,"&gt;0")</f>
        <v>2</v>
      </c>
      <c r="D39" s="17">
        <f aca="true" t="shared" si="12" ref="D39:AF39">COUNTIF(D5,"&gt;0")+COUNTIF(D8,"&gt;0")+COUNTIF(D11,"&gt;0")+COUNTIF(D14,"&gt;0")+COUNTIF(D17,"&gt;0")+COUNTIF(D20,"&gt;0")+COUNTIF(D23,"&gt;0")+COUNTIF(D26,"&gt;0")+COUNTIF(D29,"&gt;0")+COUNTIF(D32,"&gt;0")+COUNTIF(D35,"&gt;0")</f>
        <v>2</v>
      </c>
      <c r="E39" s="17">
        <f t="shared" si="12"/>
        <v>2</v>
      </c>
      <c r="F39" s="17">
        <f t="shared" si="12"/>
        <v>2</v>
      </c>
      <c r="G39" s="17">
        <f t="shared" si="12"/>
        <v>2</v>
      </c>
      <c r="H39" s="17">
        <f t="shared" si="12"/>
        <v>2</v>
      </c>
      <c r="I39" s="17">
        <f t="shared" si="12"/>
        <v>2</v>
      </c>
      <c r="J39" s="17">
        <f t="shared" si="12"/>
        <v>2</v>
      </c>
      <c r="K39" s="17">
        <f t="shared" si="12"/>
        <v>2</v>
      </c>
      <c r="L39" s="17">
        <f t="shared" si="12"/>
        <v>2</v>
      </c>
      <c r="M39" s="17">
        <f t="shared" si="12"/>
        <v>2</v>
      </c>
      <c r="N39" s="17">
        <f t="shared" si="12"/>
        <v>2</v>
      </c>
      <c r="O39" s="17">
        <f t="shared" si="12"/>
        <v>2</v>
      </c>
      <c r="P39" s="17">
        <f t="shared" si="12"/>
        <v>2</v>
      </c>
      <c r="Q39" s="17">
        <f t="shared" si="12"/>
        <v>2</v>
      </c>
      <c r="R39" s="17">
        <f t="shared" si="12"/>
        <v>2</v>
      </c>
      <c r="S39" s="17">
        <f t="shared" si="12"/>
        <v>2</v>
      </c>
      <c r="T39" s="17">
        <f t="shared" si="12"/>
        <v>2</v>
      </c>
      <c r="U39" s="17">
        <f t="shared" si="12"/>
        <v>2</v>
      </c>
      <c r="V39" s="17">
        <f t="shared" si="12"/>
        <v>2</v>
      </c>
      <c r="W39" s="17">
        <f t="shared" si="12"/>
        <v>2</v>
      </c>
      <c r="X39" s="17">
        <f t="shared" si="12"/>
        <v>2</v>
      </c>
      <c r="Y39" s="17">
        <f t="shared" si="12"/>
        <v>2</v>
      </c>
      <c r="Z39" s="17">
        <f t="shared" si="12"/>
        <v>2</v>
      </c>
      <c r="AA39" s="17">
        <f t="shared" si="12"/>
        <v>2</v>
      </c>
      <c r="AB39" s="17">
        <f t="shared" si="12"/>
        <v>2</v>
      </c>
      <c r="AC39" s="17">
        <f t="shared" si="12"/>
        <v>2</v>
      </c>
      <c r="AD39" s="17">
        <f t="shared" si="12"/>
        <v>2</v>
      </c>
      <c r="AE39" s="17">
        <f t="shared" si="12"/>
        <v>2</v>
      </c>
      <c r="AF39" s="17">
        <f t="shared" si="12"/>
        <v>2</v>
      </c>
      <c r="AG39" s="17">
        <f>COUNTIF(AG5,"&gt;0")+COUNTIF(AG8,"&gt;0")+COUNTIF(AG11,"&gt;0")+COUNTIF(AG14,"&gt;0")+COUNTIF(AG17,"&gt;0")+COUNTIF(AG20,"&gt;0")+COUNTIF(AG23,"&gt;0")+COUNTIF(AG26,"&gt;0")+COUNTIF(AG29,"&gt;0")+COUNTIF(AG32,"&gt;0")+COUNTIF(AG35,"&gt;0")</f>
        <v>2</v>
      </c>
      <c r="AH39" s="96"/>
      <c r="AI39" s="96"/>
    </row>
    <row r="40" spans="1:35" ht="11.25">
      <c r="A40" s="1" t="s">
        <v>11</v>
      </c>
      <c r="B40" s="20"/>
      <c r="C40" s="17">
        <f>COUNTIF(C6,"&gt;0")+COUNTIF(C9,"&gt;0")+COUNTIF(C12,"&gt;0")+COUNTIF(C15,"&gt;0")+COUNTIF(C18,"&gt;0")+COUNTIF(C21,"&gt;0")+COUNTIF(C24,"&gt;0")+COUNTIF(C27,"&gt;0")+COUNTIF(C30,"&gt;0")+COUNTIF(C33,"&gt;0")+COUNTIF(C36,"&gt;0")</f>
        <v>2</v>
      </c>
      <c r="D40" s="17">
        <f aca="true" t="shared" si="13" ref="D40:AF40">COUNTIF(D6,"&gt;0")+COUNTIF(D9,"&gt;0")+COUNTIF(D12,"&gt;0")+COUNTIF(D15,"&gt;0")+COUNTIF(D18,"&gt;0")+COUNTIF(D21,"&gt;0")+COUNTIF(D24,"&gt;0")+COUNTIF(D27,"&gt;0")+COUNTIF(D30,"&gt;0")+COUNTIF(D33,"&gt;0")+COUNTIF(D36,"&gt;0")</f>
        <v>2</v>
      </c>
      <c r="E40" s="17">
        <f t="shared" si="13"/>
        <v>2</v>
      </c>
      <c r="F40" s="17">
        <f t="shared" si="13"/>
        <v>2</v>
      </c>
      <c r="G40" s="17">
        <f t="shared" si="13"/>
        <v>2</v>
      </c>
      <c r="H40" s="17">
        <f t="shared" si="13"/>
        <v>2</v>
      </c>
      <c r="I40" s="17">
        <f t="shared" si="13"/>
        <v>2</v>
      </c>
      <c r="J40" s="17">
        <f t="shared" si="13"/>
        <v>2</v>
      </c>
      <c r="K40" s="17">
        <f t="shared" si="13"/>
        <v>2</v>
      </c>
      <c r="L40" s="17">
        <f t="shared" si="13"/>
        <v>2</v>
      </c>
      <c r="M40" s="17">
        <f t="shared" si="13"/>
        <v>2</v>
      </c>
      <c r="N40" s="17">
        <f t="shared" si="13"/>
        <v>2</v>
      </c>
      <c r="O40" s="17">
        <f t="shared" si="13"/>
        <v>2</v>
      </c>
      <c r="P40" s="17">
        <f t="shared" si="13"/>
        <v>2</v>
      </c>
      <c r="Q40" s="17">
        <f t="shared" si="13"/>
        <v>2</v>
      </c>
      <c r="R40" s="17">
        <f t="shared" si="13"/>
        <v>2</v>
      </c>
      <c r="S40" s="17">
        <f t="shared" si="13"/>
        <v>2</v>
      </c>
      <c r="T40" s="17">
        <f t="shared" si="13"/>
        <v>2</v>
      </c>
      <c r="U40" s="17">
        <f t="shared" si="13"/>
        <v>2</v>
      </c>
      <c r="V40" s="17">
        <f t="shared" si="13"/>
        <v>2</v>
      </c>
      <c r="W40" s="17">
        <f t="shared" si="13"/>
        <v>2</v>
      </c>
      <c r="X40" s="17">
        <f t="shared" si="13"/>
        <v>2</v>
      </c>
      <c r="Y40" s="17">
        <f t="shared" si="13"/>
        <v>2</v>
      </c>
      <c r="Z40" s="17">
        <f t="shared" si="13"/>
        <v>2</v>
      </c>
      <c r="AA40" s="17">
        <f t="shared" si="13"/>
        <v>2</v>
      </c>
      <c r="AB40" s="17">
        <f t="shared" si="13"/>
        <v>2</v>
      </c>
      <c r="AC40" s="17">
        <f t="shared" si="13"/>
        <v>2</v>
      </c>
      <c r="AD40" s="17">
        <f t="shared" si="13"/>
        <v>2</v>
      </c>
      <c r="AE40" s="17">
        <f t="shared" si="13"/>
        <v>2</v>
      </c>
      <c r="AF40" s="17">
        <f t="shared" si="13"/>
        <v>2</v>
      </c>
      <c r="AG40" s="17">
        <f>COUNTIF(AG6,"&gt;0")+COUNTIF(AG9,"&gt;0")+COUNTIF(AG12,"&gt;0")+COUNTIF(AG15,"&gt;0")+COUNTIF(AG18,"&gt;0")+COUNTIF(AG21,"&gt;0")+COUNTIF(AG24,"&gt;0")+COUNTIF(AG27,"&gt;0")+COUNTIF(AG30,"&gt;0")+COUNTIF(AG33,"&gt;0")+COUNTIF(AG36,"&gt;0")</f>
        <v>2</v>
      </c>
      <c r="AH40" s="96"/>
      <c r="AI40" s="96"/>
    </row>
    <row r="41" spans="1:22" ht="9.75">
      <c r="A41" s="114"/>
      <c r="B41" s="21"/>
      <c r="S41" s="21"/>
      <c r="T41" s="21"/>
      <c r="U41" s="21"/>
      <c r="V41" s="21"/>
    </row>
    <row r="42" spans="1:35" ht="9.75">
      <c r="A42" s="1" t="s">
        <v>41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29"/>
      <c r="AI42" s="109"/>
    </row>
  </sheetData>
  <sheetProtection/>
  <mergeCells count="2">
    <mergeCell ref="B1:AI1"/>
    <mergeCell ref="A2:A4"/>
  </mergeCells>
  <printOptions/>
  <pageMargins left="0.2" right="0.19" top="0.67" bottom="0.66" header="0" footer="0"/>
  <pageSetup fitToHeight="1" fitToWidth="1" orientation="landscape" paperSize="9" scale="8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2"/>
  <sheetViews>
    <sheetView zoomScale="200" zoomScaleNormal="200" workbookViewId="0" topLeftCell="A1">
      <selection activeCell="AF33" sqref="AF33"/>
    </sheetView>
  </sheetViews>
  <sheetFormatPr defaultColWidth="8.8515625" defaultRowHeight="12.75"/>
  <cols>
    <col min="1" max="1" width="9.7109375" style="1" customWidth="1"/>
    <col min="2" max="2" width="5.421875" style="1" customWidth="1"/>
    <col min="3" max="32" width="3.421875" style="1" customWidth="1"/>
    <col min="33" max="33" width="9.28125" style="1" customWidth="1"/>
    <col min="34" max="34" width="8.421875" style="1" customWidth="1"/>
    <col min="35" max="36" width="3.421875" style="1" customWidth="1"/>
    <col min="37" max="16384" width="8.8515625" style="1" customWidth="1"/>
  </cols>
  <sheetData>
    <row r="1" spans="1:36" ht="19.5" customHeight="1" thickBot="1">
      <c r="A1" s="18" t="s">
        <v>29</v>
      </c>
      <c r="B1" s="157" t="s">
        <v>28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7" t="s">
        <v>16</v>
      </c>
      <c r="AJ1" s="7" t="s">
        <v>17</v>
      </c>
    </row>
    <row r="2" spans="1:36" ht="13.5" customHeight="1" thickBot="1">
      <c r="A2" s="158">
        <v>2016</v>
      </c>
      <c r="B2" s="41" t="s">
        <v>10</v>
      </c>
      <c r="C2" s="43"/>
      <c r="D2" s="44">
        <v>22</v>
      </c>
      <c r="E2" s="44"/>
      <c r="F2" s="44"/>
      <c r="G2" s="46"/>
      <c r="H2" s="44"/>
      <c r="I2" s="44"/>
      <c r="J2" s="44"/>
      <c r="K2" s="44">
        <v>23</v>
      </c>
      <c r="L2" s="44"/>
      <c r="M2" s="44"/>
      <c r="N2" s="46"/>
      <c r="O2" s="44"/>
      <c r="P2" s="44"/>
      <c r="Q2" s="44"/>
      <c r="R2" s="44">
        <v>24</v>
      </c>
      <c r="S2" s="44"/>
      <c r="T2" s="44"/>
      <c r="U2" s="46"/>
      <c r="V2" s="44"/>
      <c r="W2" s="44"/>
      <c r="X2" s="44"/>
      <c r="Y2" s="44">
        <v>25</v>
      </c>
      <c r="Z2" s="44"/>
      <c r="AA2" s="44"/>
      <c r="AB2" s="46"/>
      <c r="AC2" s="44"/>
      <c r="AD2" s="44">
        <v>26</v>
      </c>
      <c r="AE2" s="44"/>
      <c r="AF2" s="44"/>
      <c r="AG2" s="24"/>
      <c r="AH2" s="25" t="s">
        <v>18</v>
      </c>
      <c r="AI2" s="17"/>
      <c r="AJ2" s="17"/>
    </row>
    <row r="3" spans="1:36" ht="12.75" customHeight="1">
      <c r="A3" s="158"/>
      <c r="B3" s="42" t="s">
        <v>8</v>
      </c>
      <c r="C3" s="97">
        <v>1</v>
      </c>
      <c r="D3" s="98">
        <v>2</v>
      </c>
      <c r="E3" s="98">
        <f aca="true" t="shared" si="0" ref="E3:AF3">D3+1</f>
        <v>3</v>
      </c>
      <c r="F3" s="98">
        <f t="shared" si="0"/>
        <v>4</v>
      </c>
      <c r="G3" s="100">
        <f t="shared" si="0"/>
        <v>5</v>
      </c>
      <c r="H3" s="98">
        <f t="shared" si="0"/>
        <v>6</v>
      </c>
      <c r="I3" s="98">
        <f t="shared" si="0"/>
        <v>7</v>
      </c>
      <c r="J3" s="98">
        <f t="shared" si="0"/>
        <v>8</v>
      </c>
      <c r="K3" s="98">
        <f t="shared" si="0"/>
        <v>9</v>
      </c>
      <c r="L3" s="98">
        <f t="shared" si="0"/>
        <v>10</v>
      </c>
      <c r="M3" s="98">
        <f t="shared" si="0"/>
        <v>11</v>
      </c>
      <c r="N3" s="100">
        <f t="shared" si="0"/>
        <v>12</v>
      </c>
      <c r="O3" s="98">
        <f t="shared" si="0"/>
        <v>13</v>
      </c>
      <c r="P3" s="98">
        <f t="shared" si="0"/>
        <v>14</v>
      </c>
      <c r="Q3" s="98">
        <f t="shared" si="0"/>
        <v>15</v>
      </c>
      <c r="R3" s="98">
        <f t="shared" si="0"/>
        <v>16</v>
      </c>
      <c r="S3" s="98">
        <f t="shared" si="0"/>
        <v>17</v>
      </c>
      <c r="T3" s="98">
        <f t="shared" si="0"/>
        <v>18</v>
      </c>
      <c r="U3" s="100">
        <f t="shared" si="0"/>
        <v>19</v>
      </c>
      <c r="V3" s="98">
        <f t="shared" si="0"/>
        <v>20</v>
      </c>
      <c r="W3" s="98">
        <f t="shared" si="0"/>
        <v>21</v>
      </c>
      <c r="X3" s="98">
        <f t="shared" si="0"/>
        <v>22</v>
      </c>
      <c r="Y3" s="98">
        <f t="shared" si="0"/>
        <v>23</v>
      </c>
      <c r="Z3" s="98">
        <f t="shared" si="0"/>
        <v>24</v>
      </c>
      <c r="AA3" s="98">
        <f t="shared" si="0"/>
        <v>25</v>
      </c>
      <c r="AB3" s="100">
        <f t="shared" si="0"/>
        <v>26</v>
      </c>
      <c r="AC3" s="98">
        <f t="shared" si="0"/>
        <v>27</v>
      </c>
      <c r="AD3" s="98">
        <f t="shared" si="0"/>
        <v>28</v>
      </c>
      <c r="AE3" s="98">
        <f t="shared" si="0"/>
        <v>29</v>
      </c>
      <c r="AF3" s="100">
        <f t="shared" si="0"/>
        <v>30</v>
      </c>
      <c r="AG3" s="26" t="s">
        <v>6</v>
      </c>
      <c r="AH3" s="27" t="s">
        <v>7</v>
      </c>
      <c r="AI3" s="17"/>
      <c r="AJ3" s="17"/>
    </row>
    <row r="4" spans="1:36" ht="13.5" customHeight="1" thickBot="1">
      <c r="A4" s="159"/>
      <c r="B4" s="42" t="s">
        <v>9</v>
      </c>
      <c r="C4" s="103" t="s">
        <v>2</v>
      </c>
      <c r="D4" s="104" t="s">
        <v>1</v>
      </c>
      <c r="E4" s="104" t="s">
        <v>3</v>
      </c>
      <c r="F4" s="104" t="s">
        <v>4</v>
      </c>
      <c r="G4" s="105" t="s">
        <v>5</v>
      </c>
      <c r="H4" s="104" t="s">
        <v>0</v>
      </c>
      <c r="I4" s="104" t="s">
        <v>1</v>
      </c>
      <c r="J4" s="104" t="s">
        <v>2</v>
      </c>
      <c r="K4" s="104" t="s">
        <v>1</v>
      </c>
      <c r="L4" s="104" t="s">
        <v>3</v>
      </c>
      <c r="M4" s="104" t="s">
        <v>4</v>
      </c>
      <c r="N4" s="105" t="s">
        <v>5</v>
      </c>
      <c r="O4" s="104" t="s">
        <v>0</v>
      </c>
      <c r="P4" s="104" t="s">
        <v>1</v>
      </c>
      <c r="Q4" s="104" t="s">
        <v>2</v>
      </c>
      <c r="R4" s="104" t="s">
        <v>1</v>
      </c>
      <c r="S4" s="104" t="s">
        <v>3</v>
      </c>
      <c r="T4" s="104" t="s">
        <v>4</v>
      </c>
      <c r="U4" s="105" t="s">
        <v>5</v>
      </c>
      <c r="V4" s="104" t="s">
        <v>0</v>
      </c>
      <c r="W4" s="104" t="s">
        <v>1</v>
      </c>
      <c r="X4" s="104" t="s">
        <v>2</v>
      </c>
      <c r="Y4" s="104" t="s">
        <v>1</v>
      </c>
      <c r="Z4" s="104" t="s">
        <v>3</v>
      </c>
      <c r="AA4" s="104" t="s">
        <v>4</v>
      </c>
      <c r="AB4" s="105" t="s">
        <v>5</v>
      </c>
      <c r="AC4" s="104" t="s">
        <v>0</v>
      </c>
      <c r="AD4" s="104" t="s">
        <v>1</v>
      </c>
      <c r="AE4" s="104" t="s">
        <v>2</v>
      </c>
      <c r="AF4" s="105" t="s">
        <v>1</v>
      </c>
      <c r="AG4" s="28"/>
      <c r="AH4" s="29"/>
      <c r="AI4" s="17"/>
      <c r="AJ4" s="17"/>
    </row>
    <row r="5" spans="1:36" ht="10.5" thickBot="1">
      <c r="A5" s="33">
        <v>1</v>
      </c>
      <c r="B5" s="95">
        <f>COUNTIF(C38:AF38,"=1")</f>
        <v>7</v>
      </c>
      <c r="C5" s="22"/>
      <c r="D5" s="9"/>
      <c r="E5" s="9"/>
      <c r="F5" s="123"/>
      <c r="G5" s="124"/>
      <c r="H5" s="9">
        <v>10</v>
      </c>
      <c r="I5" s="9">
        <v>10</v>
      </c>
      <c r="J5" s="9">
        <v>10</v>
      </c>
      <c r="K5" s="9">
        <v>10</v>
      </c>
      <c r="L5" s="9"/>
      <c r="M5" s="123"/>
      <c r="N5" s="124"/>
      <c r="O5" s="9"/>
      <c r="P5" s="9"/>
      <c r="Q5" s="9"/>
      <c r="R5" s="9"/>
      <c r="S5" s="9"/>
      <c r="T5" s="123"/>
      <c r="U5" s="124"/>
      <c r="V5" s="9"/>
      <c r="W5" s="9"/>
      <c r="X5" s="9"/>
      <c r="Y5" s="9"/>
      <c r="Z5" s="9"/>
      <c r="AA5" s="123"/>
      <c r="AB5" s="124"/>
      <c r="AC5" s="9"/>
      <c r="AD5" s="9"/>
      <c r="AE5" s="9"/>
      <c r="AF5" s="10"/>
      <c r="AG5" s="30">
        <f>SUM(C5:AF5)</f>
        <v>40</v>
      </c>
      <c r="AH5" s="30">
        <f>SUM(AG6)*3/37</f>
        <v>5.391891891891892</v>
      </c>
      <c r="AI5" s="17"/>
      <c r="AJ5" s="17">
        <v>-21</v>
      </c>
    </row>
    <row r="6" spans="1:36" s="2" customFormat="1" ht="10.5" thickBot="1">
      <c r="A6" s="102" t="str">
        <f>REPT(Maj!A6,1)</f>
        <v>Charly</v>
      </c>
      <c r="B6" s="36">
        <f>SUM(Maj!AI6)</f>
        <v>28.031351351351333</v>
      </c>
      <c r="C6" s="23">
        <v>9.5</v>
      </c>
      <c r="D6" s="12">
        <v>9.5</v>
      </c>
      <c r="E6" s="12">
        <v>9.5</v>
      </c>
      <c r="F6" s="125"/>
      <c r="G6" s="126"/>
      <c r="H6" s="12"/>
      <c r="I6" s="12"/>
      <c r="J6" s="12"/>
      <c r="K6" s="12"/>
      <c r="L6" s="12"/>
      <c r="M6" s="125"/>
      <c r="N6" s="126">
        <v>9.5</v>
      </c>
      <c r="O6" s="12">
        <v>9.5</v>
      </c>
      <c r="P6" s="12">
        <v>9.5</v>
      </c>
      <c r="Q6" s="12">
        <v>9.5</v>
      </c>
      <c r="R6" s="12"/>
      <c r="S6" s="12"/>
      <c r="T6" s="125"/>
      <c r="U6" s="126"/>
      <c r="V6" s="12"/>
      <c r="W6" s="12"/>
      <c r="X6" s="12"/>
      <c r="Y6" s="12"/>
      <c r="Z6" s="12"/>
      <c r="AA6" s="125"/>
      <c r="AB6" s="126"/>
      <c r="AC6" s="12"/>
      <c r="AD6" s="12"/>
      <c r="AE6" s="12"/>
      <c r="AF6" s="13"/>
      <c r="AG6" s="31">
        <f>SUM(C6:AF6)</f>
        <v>66.5</v>
      </c>
      <c r="AH6" s="31">
        <f>SUM(AG6+AG5+AH5+B6)-153.55+AI6+AJ6+AJ5</f>
        <v>-13.626756756756777</v>
      </c>
      <c r="AI6" s="149"/>
      <c r="AJ6" s="116">
        <f>COUNTIF(C6:AF6,"=9,5")*3</f>
        <v>21</v>
      </c>
    </row>
    <row r="7" spans="1:36" s="2" customFormat="1" ht="10.5" thickBot="1">
      <c r="A7" s="32" t="s">
        <v>12</v>
      </c>
      <c r="B7" s="32"/>
      <c r="C7" s="14">
        <f aca="true" t="shared" si="1" ref="C7:AF7">24-C5-C6</f>
        <v>14.5</v>
      </c>
      <c r="D7" s="15">
        <f t="shared" si="1"/>
        <v>14.5</v>
      </c>
      <c r="E7" s="15">
        <f t="shared" si="1"/>
        <v>14.5</v>
      </c>
      <c r="F7" s="127">
        <f t="shared" si="1"/>
        <v>24</v>
      </c>
      <c r="G7" s="128">
        <f t="shared" si="1"/>
        <v>24</v>
      </c>
      <c r="H7" s="15">
        <f t="shared" si="1"/>
        <v>14</v>
      </c>
      <c r="I7" s="15">
        <f t="shared" si="1"/>
        <v>14</v>
      </c>
      <c r="J7" s="15">
        <f t="shared" si="1"/>
        <v>14</v>
      </c>
      <c r="K7" s="15">
        <f t="shared" si="1"/>
        <v>14</v>
      </c>
      <c r="L7" s="15">
        <f t="shared" si="1"/>
        <v>24</v>
      </c>
      <c r="M7" s="127">
        <f t="shared" si="1"/>
        <v>24</v>
      </c>
      <c r="N7" s="128">
        <f t="shared" si="1"/>
        <v>14.5</v>
      </c>
      <c r="O7" s="15">
        <f t="shared" si="1"/>
        <v>14.5</v>
      </c>
      <c r="P7" s="15">
        <f t="shared" si="1"/>
        <v>14.5</v>
      </c>
      <c r="Q7" s="15">
        <f t="shared" si="1"/>
        <v>14.5</v>
      </c>
      <c r="R7" s="15">
        <f t="shared" si="1"/>
        <v>24</v>
      </c>
      <c r="S7" s="15">
        <f t="shared" si="1"/>
        <v>24</v>
      </c>
      <c r="T7" s="127">
        <f t="shared" si="1"/>
        <v>24</v>
      </c>
      <c r="U7" s="128">
        <f t="shared" si="1"/>
        <v>24</v>
      </c>
      <c r="V7" s="15">
        <f t="shared" si="1"/>
        <v>24</v>
      </c>
      <c r="W7" s="15">
        <f t="shared" si="1"/>
        <v>24</v>
      </c>
      <c r="X7" s="15">
        <f t="shared" si="1"/>
        <v>24</v>
      </c>
      <c r="Y7" s="15">
        <f t="shared" si="1"/>
        <v>24</v>
      </c>
      <c r="Z7" s="15">
        <f t="shared" si="1"/>
        <v>24</v>
      </c>
      <c r="AA7" s="127">
        <f t="shared" si="1"/>
        <v>24</v>
      </c>
      <c r="AB7" s="128">
        <f t="shared" si="1"/>
        <v>24</v>
      </c>
      <c r="AC7" s="15">
        <f t="shared" si="1"/>
        <v>24</v>
      </c>
      <c r="AD7" s="15">
        <f t="shared" si="1"/>
        <v>24</v>
      </c>
      <c r="AE7" s="15">
        <f t="shared" si="1"/>
        <v>24</v>
      </c>
      <c r="AF7" s="16">
        <f t="shared" si="1"/>
        <v>24</v>
      </c>
      <c r="AG7" s="32"/>
      <c r="AH7" s="32"/>
      <c r="AI7" s="52"/>
      <c r="AJ7" s="52"/>
    </row>
    <row r="8" spans="1:36" s="2" customFormat="1" ht="10.5" thickBot="1">
      <c r="A8" s="33">
        <v>2</v>
      </c>
      <c r="B8" s="95">
        <f>COUNTIF(C38:AF38,"=2")</f>
        <v>4</v>
      </c>
      <c r="C8" s="22"/>
      <c r="D8" s="9"/>
      <c r="E8" s="9"/>
      <c r="F8" s="123" t="s">
        <v>46</v>
      </c>
      <c r="G8" s="124" t="s">
        <v>46</v>
      </c>
      <c r="H8" s="9" t="s">
        <v>46</v>
      </c>
      <c r="I8" s="9" t="s">
        <v>46</v>
      </c>
      <c r="J8" s="9"/>
      <c r="K8" s="9"/>
      <c r="L8" s="9"/>
      <c r="M8" s="123"/>
      <c r="N8" s="124"/>
      <c r="O8" s="9"/>
      <c r="P8" s="9"/>
      <c r="Q8" s="9"/>
      <c r="R8" s="9"/>
      <c r="S8" s="9"/>
      <c r="T8" s="123">
        <v>9.5</v>
      </c>
      <c r="U8" s="124">
        <v>9.5</v>
      </c>
      <c r="V8" s="9">
        <v>10</v>
      </c>
      <c r="W8" s="9">
        <v>10</v>
      </c>
      <c r="X8" s="9"/>
      <c r="Y8" s="9"/>
      <c r="Z8" s="9"/>
      <c r="AA8" s="123"/>
      <c r="AB8" s="124"/>
      <c r="AC8" s="9"/>
      <c r="AD8" s="9"/>
      <c r="AE8" s="9"/>
      <c r="AF8" s="10">
        <v>10</v>
      </c>
      <c r="AG8" s="30">
        <f>SUM(C8:AF8)</f>
        <v>49</v>
      </c>
      <c r="AH8" s="30">
        <f>SUM(AG9)*3/37</f>
        <v>3.8513513513513513</v>
      </c>
      <c r="AI8" s="52"/>
      <c r="AJ8" s="52">
        <v>-15</v>
      </c>
    </row>
    <row r="9" spans="1:36" s="2" customFormat="1" ht="10.5" thickBot="1">
      <c r="A9" s="102" t="str">
        <f>REPT(Maj!A9,1)</f>
        <v>Jens Mollerup</v>
      </c>
      <c r="B9" s="36">
        <f>SUM(Maj!AI9)</f>
        <v>16.362972972972955</v>
      </c>
      <c r="C9" s="23">
        <v>9.5</v>
      </c>
      <c r="D9" s="12"/>
      <c r="E9" s="12"/>
      <c r="F9" s="125"/>
      <c r="G9" s="126"/>
      <c r="H9" s="12"/>
      <c r="I9" s="12"/>
      <c r="J9" s="12"/>
      <c r="K9" s="12"/>
      <c r="L9" s="12"/>
      <c r="M9" s="125"/>
      <c r="N9" s="126"/>
      <c r="O9" s="12"/>
      <c r="P9" s="12"/>
      <c r="Q9" s="12"/>
      <c r="R9" s="12"/>
      <c r="S9" s="12"/>
      <c r="T9" s="125"/>
      <c r="U9" s="126"/>
      <c r="V9" s="12"/>
      <c r="W9" s="12"/>
      <c r="X9" s="12"/>
      <c r="Y9" s="12"/>
      <c r="Z9" s="12">
        <v>9.5</v>
      </c>
      <c r="AA9" s="125">
        <v>9.5</v>
      </c>
      <c r="AB9" s="126">
        <v>9.5</v>
      </c>
      <c r="AC9" s="12">
        <v>9.5</v>
      </c>
      <c r="AD9" s="12"/>
      <c r="AE9" s="12"/>
      <c r="AF9" s="13"/>
      <c r="AG9" s="31">
        <f>SUM(C9:AF9)</f>
        <v>47.5</v>
      </c>
      <c r="AH9" s="31">
        <f>SUM(AG9+AG8+AH8+B9)-153.55+AI9+AJ9+AJ8</f>
        <v>0.16432432432429778</v>
      </c>
      <c r="AI9" s="149">
        <v>37</v>
      </c>
      <c r="AJ9" s="116">
        <f>COUNTIF(C9:AF9,"=9,5")*3</f>
        <v>15</v>
      </c>
    </row>
    <row r="10" spans="1:36" s="2" customFormat="1" ht="10.5" thickBot="1">
      <c r="A10" s="32" t="s">
        <v>12</v>
      </c>
      <c r="B10" s="32"/>
      <c r="C10" s="14">
        <f aca="true" t="shared" si="2" ref="C10:AF10">24-C8-C9</f>
        <v>14.5</v>
      </c>
      <c r="D10" s="15">
        <f t="shared" si="2"/>
        <v>24</v>
      </c>
      <c r="E10" s="15">
        <f t="shared" si="2"/>
        <v>24</v>
      </c>
      <c r="F10" s="127" t="e">
        <f t="shared" si="2"/>
        <v>#VALUE!</v>
      </c>
      <c r="G10" s="128" t="e">
        <f t="shared" si="2"/>
        <v>#VALUE!</v>
      </c>
      <c r="H10" s="15" t="e">
        <f t="shared" si="2"/>
        <v>#VALUE!</v>
      </c>
      <c r="I10" s="15" t="e">
        <f t="shared" si="2"/>
        <v>#VALUE!</v>
      </c>
      <c r="J10" s="15">
        <f t="shared" si="2"/>
        <v>24</v>
      </c>
      <c r="K10" s="15">
        <f t="shared" si="2"/>
        <v>24</v>
      </c>
      <c r="L10" s="15">
        <f t="shared" si="2"/>
        <v>24</v>
      </c>
      <c r="M10" s="127">
        <f t="shared" si="2"/>
        <v>24</v>
      </c>
      <c r="N10" s="128">
        <f t="shared" si="2"/>
        <v>24</v>
      </c>
      <c r="O10" s="15">
        <f t="shared" si="2"/>
        <v>24</v>
      </c>
      <c r="P10" s="15">
        <f t="shared" si="2"/>
        <v>24</v>
      </c>
      <c r="Q10" s="15">
        <f t="shared" si="2"/>
        <v>24</v>
      </c>
      <c r="R10" s="15">
        <f t="shared" si="2"/>
        <v>24</v>
      </c>
      <c r="S10" s="15">
        <f t="shared" si="2"/>
        <v>24</v>
      </c>
      <c r="T10" s="127">
        <f t="shared" si="2"/>
        <v>14.5</v>
      </c>
      <c r="U10" s="128">
        <f t="shared" si="2"/>
        <v>14.5</v>
      </c>
      <c r="V10" s="15">
        <f t="shared" si="2"/>
        <v>14</v>
      </c>
      <c r="W10" s="15">
        <f t="shared" si="2"/>
        <v>14</v>
      </c>
      <c r="X10" s="15">
        <f t="shared" si="2"/>
        <v>24</v>
      </c>
      <c r="Y10" s="15">
        <f t="shared" si="2"/>
        <v>24</v>
      </c>
      <c r="Z10" s="15">
        <f t="shared" si="2"/>
        <v>14.5</v>
      </c>
      <c r="AA10" s="127">
        <f t="shared" si="2"/>
        <v>14.5</v>
      </c>
      <c r="AB10" s="128">
        <f t="shared" si="2"/>
        <v>14.5</v>
      </c>
      <c r="AC10" s="15">
        <f t="shared" si="2"/>
        <v>14.5</v>
      </c>
      <c r="AD10" s="15">
        <f t="shared" si="2"/>
        <v>24</v>
      </c>
      <c r="AE10" s="15">
        <f t="shared" si="2"/>
        <v>24</v>
      </c>
      <c r="AF10" s="16">
        <f t="shared" si="2"/>
        <v>14</v>
      </c>
      <c r="AG10" s="32"/>
      <c r="AH10" s="32"/>
      <c r="AI10" s="52"/>
      <c r="AJ10" s="52"/>
    </row>
    <row r="11" spans="1:36" s="2" customFormat="1" ht="10.5" thickBot="1">
      <c r="A11" s="33">
        <v>3</v>
      </c>
      <c r="B11" s="95">
        <f>COUNTIF(C38:AF38,"=3")</f>
        <v>3</v>
      </c>
      <c r="C11" s="22"/>
      <c r="D11" s="9"/>
      <c r="E11" s="9"/>
      <c r="F11" s="123"/>
      <c r="G11" s="124"/>
      <c r="H11" s="9"/>
      <c r="I11" s="9"/>
      <c r="J11" s="9"/>
      <c r="K11" s="9"/>
      <c r="L11" s="9"/>
      <c r="M11" s="123"/>
      <c r="N11" s="124"/>
      <c r="O11" s="9">
        <v>10</v>
      </c>
      <c r="P11" s="9">
        <v>10</v>
      </c>
      <c r="Q11" s="9">
        <v>10</v>
      </c>
      <c r="R11" s="9"/>
      <c r="S11" s="9"/>
      <c r="T11" s="123"/>
      <c r="U11" s="124"/>
      <c r="V11" s="9"/>
      <c r="W11" s="9"/>
      <c r="X11" s="9"/>
      <c r="Y11" s="9"/>
      <c r="Z11" s="9"/>
      <c r="AA11" s="123"/>
      <c r="AB11" s="124"/>
      <c r="AC11" s="9"/>
      <c r="AD11" s="9"/>
      <c r="AE11" s="9"/>
      <c r="AF11" s="10"/>
      <c r="AG11" s="30">
        <f>SUM(C11:AF11)</f>
        <v>30</v>
      </c>
      <c r="AH11" s="30">
        <f>SUM(AG12)*3/37</f>
        <v>2.310810810810811</v>
      </c>
      <c r="AI11" s="52"/>
      <c r="AJ11" s="52"/>
    </row>
    <row r="12" spans="1:36" s="2" customFormat="1" ht="10.5" thickBot="1">
      <c r="A12" s="102" t="str">
        <f>REPT(Maj!A12,1)</f>
        <v>Iver</v>
      </c>
      <c r="B12" s="36">
        <f>SUM(Maj!AI12)</f>
        <v>2.091081081081086</v>
      </c>
      <c r="C12" s="23"/>
      <c r="D12" s="12"/>
      <c r="E12" s="12"/>
      <c r="F12" s="125"/>
      <c r="G12" s="126"/>
      <c r="H12" s="12" t="s">
        <v>46</v>
      </c>
      <c r="I12" s="12" t="s">
        <v>46</v>
      </c>
      <c r="J12" s="12" t="s">
        <v>46</v>
      </c>
      <c r="K12" s="12" t="s">
        <v>46</v>
      </c>
      <c r="L12" s="12"/>
      <c r="M12" s="125"/>
      <c r="N12" s="126"/>
      <c r="O12" s="12"/>
      <c r="P12" s="12"/>
      <c r="Q12" s="12"/>
      <c r="R12" s="12"/>
      <c r="S12" s="12"/>
      <c r="T12" s="125" t="s">
        <v>46</v>
      </c>
      <c r="U12" s="126" t="s">
        <v>46</v>
      </c>
      <c r="V12" s="12" t="s">
        <v>46</v>
      </c>
      <c r="W12" s="12" t="s">
        <v>46</v>
      </c>
      <c r="X12" s="12"/>
      <c r="Y12" s="12"/>
      <c r="Z12" s="12"/>
      <c r="AA12" s="125"/>
      <c r="AB12" s="126"/>
      <c r="AC12" s="12"/>
      <c r="AD12" s="12">
        <v>9.5</v>
      </c>
      <c r="AE12" s="12">
        <v>9.5</v>
      </c>
      <c r="AF12" s="13">
        <v>9.5</v>
      </c>
      <c r="AG12" s="31">
        <f>SUM(C12:AF12)</f>
        <v>28.5</v>
      </c>
      <c r="AH12" s="31">
        <f>SUM(AG12+AG11+AH11+B12)-153.55+AI12+AJ12+AJ11</f>
        <v>-7.648108108108119</v>
      </c>
      <c r="AI12" s="149">
        <v>74</v>
      </c>
      <c r="AJ12" s="116">
        <f>COUNTIF(C12:AF12,"=9,5")*3</f>
        <v>9</v>
      </c>
    </row>
    <row r="13" spans="1:36" s="2" customFormat="1" ht="10.5" thickBot="1">
      <c r="A13" s="32" t="s">
        <v>12</v>
      </c>
      <c r="B13" s="32"/>
      <c r="C13" s="14">
        <f aca="true" t="shared" si="3" ref="C13:AF13">24-C11-C12</f>
        <v>24</v>
      </c>
      <c r="D13" s="15">
        <f t="shared" si="3"/>
        <v>24</v>
      </c>
      <c r="E13" s="15">
        <f t="shared" si="3"/>
        <v>24</v>
      </c>
      <c r="F13" s="127">
        <f t="shared" si="3"/>
        <v>24</v>
      </c>
      <c r="G13" s="128">
        <f t="shared" si="3"/>
        <v>24</v>
      </c>
      <c r="H13" s="15" t="e">
        <f t="shared" si="3"/>
        <v>#VALUE!</v>
      </c>
      <c r="I13" s="15" t="e">
        <f t="shared" si="3"/>
        <v>#VALUE!</v>
      </c>
      <c r="J13" s="15" t="e">
        <f t="shared" si="3"/>
        <v>#VALUE!</v>
      </c>
      <c r="K13" s="15" t="e">
        <f t="shared" si="3"/>
        <v>#VALUE!</v>
      </c>
      <c r="L13" s="15">
        <f t="shared" si="3"/>
        <v>24</v>
      </c>
      <c r="M13" s="127">
        <f t="shared" si="3"/>
        <v>24</v>
      </c>
      <c r="N13" s="128">
        <f t="shared" si="3"/>
        <v>24</v>
      </c>
      <c r="O13" s="15">
        <f t="shared" si="3"/>
        <v>14</v>
      </c>
      <c r="P13" s="15">
        <f t="shared" si="3"/>
        <v>14</v>
      </c>
      <c r="Q13" s="15">
        <f t="shared" si="3"/>
        <v>14</v>
      </c>
      <c r="R13" s="15">
        <f t="shared" si="3"/>
        <v>24</v>
      </c>
      <c r="S13" s="15">
        <f t="shared" si="3"/>
        <v>24</v>
      </c>
      <c r="T13" s="127" t="e">
        <f t="shared" si="3"/>
        <v>#VALUE!</v>
      </c>
      <c r="U13" s="128" t="e">
        <f t="shared" si="3"/>
        <v>#VALUE!</v>
      </c>
      <c r="V13" s="15" t="e">
        <f t="shared" si="3"/>
        <v>#VALUE!</v>
      </c>
      <c r="W13" s="15" t="e">
        <f t="shared" si="3"/>
        <v>#VALUE!</v>
      </c>
      <c r="X13" s="15">
        <f t="shared" si="3"/>
        <v>24</v>
      </c>
      <c r="Y13" s="15">
        <f t="shared" si="3"/>
        <v>24</v>
      </c>
      <c r="Z13" s="15">
        <f t="shared" si="3"/>
        <v>24</v>
      </c>
      <c r="AA13" s="127">
        <f t="shared" si="3"/>
        <v>24</v>
      </c>
      <c r="AB13" s="128">
        <f t="shared" si="3"/>
        <v>24</v>
      </c>
      <c r="AC13" s="15">
        <f t="shared" si="3"/>
        <v>24</v>
      </c>
      <c r="AD13" s="15">
        <f t="shared" si="3"/>
        <v>14.5</v>
      </c>
      <c r="AE13" s="15">
        <f t="shared" si="3"/>
        <v>14.5</v>
      </c>
      <c r="AF13" s="16">
        <f t="shared" si="3"/>
        <v>14.5</v>
      </c>
      <c r="AG13" s="32"/>
      <c r="AH13" s="32"/>
      <c r="AI13" s="52"/>
      <c r="AJ13" s="52"/>
    </row>
    <row r="14" spans="1:36" s="2" customFormat="1" ht="10.5" thickBot="1">
      <c r="A14" s="33">
        <v>4</v>
      </c>
      <c r="B14" s="95">
        <f>COUNTIF(C38:AF38,"=4")</f>
        <v>8</v>
      </c>
      <c r="C14" s="22">
        <v>10</v>
      </c>
      <c r="D14" s="9"/>
      <c r="E14" s="9"/>
      <c r="F14" s="123"/>
      <c r="G14" s="124"/>
      <c r="H14" s="9"/>
      <c r="I14" s="9"/>
      <c r="J14" s="9"/>
      <c r="K14" s="9"/>
      <c r="L14" s="9">
        <v>10</v>
      </c>
      <c r="M14" s="123">
        <v>9.5</v>
      </c>
      <c r="N14" s="124">
        <v>9.5</v>
      </c>
      <c r="O14" s="9">
        <v>10</v>
      </c>
      <c r="P14" s="9"/>
      <c r="Q14" s="9"/>
      <c r="R14" s="9"/>
      <c r="S14" s="9"/>
      <c r="T14" s="123"/>
      <c r="U14" s="124"/>
      <c r="V14" s="9"/>
      <c r="W14" s="9"/>
      <c r="X14" s="9">
        <v>10</v>
      </c>
      <c r="Y14" s="9">
        <v>10</v>
      </c>
      <c r="Z14" s="9">
        <v>10</v>
      </c>
      <c r="AA14" s="123">
        <v>9.5</v>
      </c>
      <c r="AB14" s="124"/>
      <c r="AC14" s="9"/>
      <c r="AD14" s="9"/>
      <c r="AE14" s="9"/>
      <c r="AF14" s="10"/>
      <c r="AG14" s="30">
        <f>SUM(C14:AF14)</f>
        <v>88.5</v>
      </c>
      <c r="AH14" s="30">
        <f>SUM(AG15)*3/37</f>
        <v>8.472972972972974</v>
      </c>
      <c r="AI14" s="52"/>
      <c r="AJ14" s="52">
        <v>-33</v>
      </c>
    </row>
    <row r="15" spans="1:36" s="2" customFormat="1" ht="10.5" thickBot="1">
      <c r="A15" s="102" t="str">
        <f>REPT(Maj!A15,1)</f>
        <v>Pirre</v>
      </c>
      <c r="B15" s="36">
        <f>SUM(Maj!AI15)</f>
        <v>-2.4878378378378443</v>
      </c>
      <c r="C15" s="23"/>
      <c r="D15" s="12"/>
      <c r="E15" s="12"/>
      <c r="F15" s="125">
        <v>9.5</v>
      </c>
      <c r="G15" s="126">
        <v>9.5</v>
      </c>
      <c r="H15" s="12">
        <v>9.5</v>
      </c>
      <c r="I15" s="12">
        <v>9.5</v>
      </c>
      <c r="J15" s="12"/>
      <c r="K15" s="12"/>
      <c r="L15" s="12"/>
      <c r="M15" s="125"/>
      <c r="N15" s="126"/>
      <c r="O15" s="12"/>
      <c r="P15" s="12"/>
      <c r="Q15" s="12"/>
      <c r="R15" s="12">
        <v>9.5</v>
      </c>
      <c r="S15" s="12">
        <v>9.5</v>
      </c>
      <c r="T15" s="125">
        <v>9.5</v>
      </c>
      <c r="U15" s="126">
        <v>9.5</v>
      </c>
      <c r="V15" s="12"/>
      <c r="W15" s="12"/>
      <c r="X15" s="12"/>
      <c r="Y15" s="12"/>
      <c r="Z15" s="12"/>
      <c r="AA15" s="125"/>
      <c r="AB15" s="126"/>
      <c r="AC15" s="12">
        <v>9.5</v>
      </c>
      <c r="AD15" s="12">
        <v>9.5</v>
      </c>
      <c r="AE15" s="12">
        <v>9.5</v>
      </c>
      <c r="AF15" s="13"/>
      <c r="AG15" s="31">
        <f>SUM(C15:AF15)</f>
        <v>104.5</v>
      </c>
      <c r="AH15" s="31">
        <f>SUM(AG15+AG14+AH14+B15)-153.55+AI15+AJ15+AJ14</f>
        <v>45.43513513513511</v>
      </c>
      <c r="AI15" s="150"/>
      <c r="AJ15" s="116">
        <f>COUNTIF(C15:AF15,"=9,5")*3</f>
        <v>33</v>
      </c>
    </row>
    <row r="16" spans="1:36" s="2" customFormat="1" ht="10.5" thickBot="1">
      <c r="A16" s="32" t="s">
        <v>12</v>
      </c>
      <c r="B16" s="32"/>
      <c r="C16" s="14">
        <f aca="true" t="shared" si="4" ref="C16:AF16">24-C14-C15</f>
        <v>14</v>
      </c>
      <c r="D16" s="15">
        <f t="shared" si="4"/>
        <v>24</v>
      </c>
      <c r="E16" s="15">
        <f t="shared" si="4"/>
        <v>24</v>
      </c>
      <c r="F16" s="127">
        <f t="shared" si="4"/>
        <v>14.5</v>
      </c>
      <c r="G16" s="128">
        <f t="shared" si="4"/>
        <v>14.5</v>
      </c>
      <c r="H16" s="15">
        <f t="shared" si="4"/>
        <v>14.5</v>
      </c>
      <c r="I16" s="15">
        <f t="shared" si="4"/>
        <v>14.5</v>
      </c>
      <c r="J16" s="15">
        <f t="shared" si="4"/>
        <v>24</v>
      </c>
      <c r="K16" s="15">
        <f t="shared" si="4"/>
        <v>24</v>
      </c>
      <c r="L16" s="15">
        <f t="shared" si="4"/>
        <v>14</v>
      </c>
      <c r="M16" s="127">
        <f t="shared" si="4"/>
        <v>14.5</v>
      </c>
      <c r="N16" s="128">
        <f t="shared" si="4"/>
        <v>14.5</v>
      </c>
      <c r="O16" s="15">
        <f t="shared" si="4"/>
        <v>14</v>
      </c>
      <c r="P16" s="15">
        <f t="shared" si="4"/>
        <v>24</v>
      </c>
      <c r="Q16" s="15">
        <f t="shared" si="4"/>
        <v>24</v>
      </c>
      <c r="R16" s="15">
        <f t="shared" si="4"/>
        <v>14.5</v>
      </c>
      <c r="S16" s="15">
        <f t="shared" si="4"/>
        <v>14.5</v>
      </c>
      <c r="T16" s="127">
        <f t="shared" si="4"/>
        <v>14.5</v>
      </c>
      <c r="U16" s="128">
        <f t="shared" si="4"/>
        <v>14.5</v>
      </c>
      <c r="V16" s="15">
        <f t="shared" si="4"/>
        <v>24</v>
      </c>
      <c r="W16" s="15">
        <f t="shared" si="4"/>
        <v>24</v>
      </c>
      <c r="X16" s="15">
        <f t="shared" si="4"/>
        <v>14</v>
      </c>
      <c r="Y16" s="15">
        <f t="shared" si="4"/>
        <v>14</v>
      </c>
      <c r="Z16" s="15">
        <f t="shared" si="4"/>
        <v>14</v>
      </c>
      <c r="AA16" s="127">
        <f t="shared" si="4"/>
        <v>14.5</v>
      </c>
      <c r="AB16" s="128">
        <f t="shared" si="4"/>
        <v>24</v>
      </c>
      <c r="AC16" s="15">
        <f t="shared" si="4"/>
        <v>14.5</v>
      </c>
      <c r="AD16" s="15">
        <f t="shared" si="4"/>
        <v>14.5</v>
      </c>
      <c r="AE16" s="15">
        <f t="shared" si="4"/>
        <v>14.5</v>
      </c>
      <c r="AF16" s="16">
        <f t="shared" si="4"/>
        <v>24</v>
      </c>
      <c r="AG16" s="32"/>
      <c r="AH16" s="32"/>
      <c r="AI16" s="52"/>
      <c r="AJ16" s="52"/>
    </row>
    <row r="17" spans="1:36" s="2" customFormat="1" ht="10.5" thickBot="1">
      <c r="A17" s="33">
        <v>5</v>
      </c>
      <c r="B17" s="95">
        <f>COUNTIF(C38:AF38,"=5")</f>
        <v>4</v>
      </c>
      <c r="C17" s="22"/>
      <c r="D17" s="9">
        <v>10</v>
      </c>
      <c r="E17" s="9">
        <v>10</v>
      </c>
      <c r="F17" s="123">
        <v>9.5</v>
      </c>
      <c r="G17" s="124">
        <v>9.5</v>
      </c>
      <c r="H17" s="9"/>
      <c r="I17" s="9"/>
      <c r="J17" s="9"/>
      <c r="K17" s="9"/>
      <c r="L17" s="9"/>
      <c r="M17" s="123"/>
      <c r="N17" s="124"/>
      <c r="O17" s="9"/>
      <c r="P17" s="9">
        <v>10</v>
      </c>
      <c r="Q17" s="9">
        <v>10</v>
      </c>
      <c r="R17" s="9">
        <v>10</v>
      </c>
      <c r="S17" s="9">
        <v>10</v>
      </c>
      <c r="T17" s="123"/>
      <c r="U17" s="124"/>
      <c r="V17" s="9"/>
      <c r="W17" s="9"/>
      <c r="X17" s="9"/>
      <c r="Y17" s="9"/>
      <c r="Z17" s="9"/>
      <c r="AA17" s="123"/>
      <c r="AB17" s="124"/>
      <c r="AC17" s="9"/>
      <c r="AD17" s="9"/>
      <c r="AE17" s="9"/>
      <c r="AF17" s="10"/>
      <c r="AG17" s="30">
        <f>SUM(C17:AF17)</f>
        <v>79</v>
      </c>
      <c r="AH17" s="30">
        <f>SUM(AG18)*3/37</f>
        <v>3.081081081081081</v>
      </c>
      <c r="AI17" s="52"/>
      <c r="AJ17" s="52"/>
    </row>
    <row r="18" spans="1:36" s="2" customFormat="1" ht="10.5" thickBot="1">
      <c r="A18" s="102" t="str">
        <f>REPT(Maj!A18,1)</f>
        <v>Flemming K</v>
      </c>
      <c r="B18" s="36">
        <f>SUM(Maj!AI18)</f>
        <v>3.481081081081072</v>
      </c>
      <c r="C18" s="23"/>
      <c r="D18" s="12"/>
      <c r="E18" s="12"/>
      <c r="F18" s="125"/>
      <c r="G18" s="126"/>
      <c r="H18" s="12"/>
      <c r="I18" s="12"/>
      <c r="J18" s="12">
        <v>9.5</v>
      </c>
      <c r="K18" s="12">
        <v>9.5</v>
      </c>
      <c r="L18" s="12">
        <v>9.5</v>
      </c>
      <c r="M18" s="125">
        <v>9.5</v>
      </c>
      <c r="N18" s="126"/>
      <c r="O18" s="12"/>
      <c r="P18" s="12"/>
      <c r="Q18" s="12"/>
      <c r="R18" s="12"/>
      <c r="S18" s="12"/>
      <c r="T18" s="125"/>
      <c r="U18" s="126"/>
      <c r="V18" s="12"/>
      <c r="W18" s="12"/>
      <c r="X18" s="12"/>
      <c r="Y18" s="12"/>
      <c r="Z18" s="12"/>
      <c r="AA18" s="125"/>
      <c r="AB18" s="126"/>
      <c r="AC18" s="12"/>
      <c r="AD18" s="12"/>
      <c r="AE18" s="12"/>
      <c r="AF18" s="13"/>
      <c r="AG18" s="31">
        <f>SUM(C18:AF18)</f>
        <v>38</v>
      </c>
      <c r="AH18" s="31">
        <f>SUM(AG18+AG17+AH17+B18)-153.55+AI18+AJ18+AJ17</f>
        <v>-17.98783783783786</v>
      </c>
      <c r="AI18" s="149"/>
      <c r="AJ18" s="116">
        <f>COUNTIF(C18:AF18,"=9,5")*3</f>
        <v>12</v>
      </c>
    </row>
    <row r="19" spans="1:36" s="2" customFormat="1" ht="10.5" thickBot="1">
      <c r="A19" s="32" t="s">
        <v>12</v>
      </c>
      <c r="B19" s="32"/>
      <c r="C19" s="14">
        <f aca="true" t="shared" si="5" ref="C19:AF19">24-C17-C18</f>
        <v>24</v>
      </c>
      <c r="D19" s="15">
        <f t="shared" si="5"/>
        <v>14</v>
      </c>
      <c r="E19" s="15">
        <f t="shared" si="5"/>
        <v>14</v>
      </c>
      <c r="F19" s="127">
        <f t="shared" si="5"/>
        <v>14.5</v>
      </c>
      <c r="G19" s="128">
        <f t="shared" si="5"/>
        <v>14.5</v>
      </c>
      <c r="H19" s="15">
        <f t="shared" si="5"/>
        <v>24</v>
      </c>
      <c r="I19" s="15">
        <f t="shared" si="5"/>
        <v>24</v>
      </c>
      <c r="J19" s="15">
        <f t="shared" si="5"/>
        <v>14.5</v>
      </c>
      <c r="K19" s="15">
        <f t="shared" si="5"/>
        <v>14.5</v>
      </c>
      <c r="L19" s="15">
        <f t="shared" si="5"/>
        <v>14.5</v>
      </c>
      <c r="M19" s="127">
        <f t="shared" si="5"/>
        <v>14.5</v>
      </c>
      <c r="N19" s="128">
        <f t="shared" si="5"/>
        <v>24</v>
      </c>
      <c r="O19" s="15">
        <f t="shared" si="5"/>
        <v>24</v>
      </c>
      <c r="P19" s="15">
        <f t="shared" si="5"/>
        <v>14</v>
      </c>
      <c r="Q19" s="15">
        <f t="shared" si="5"/>
        <v>14</v>
      </c>
      <c r="R19" s="15">
        <f t="shared" si="5"/>
        <v>14</v>
      </c>
      <c r="S19" s="15">
        <f t="shared" si="5"/>
        <v>14</v>
      </c>
      <c r="T19" s="127">
        <f t="shared" si="5"/>
        <v>24</v>
      </c>
      <c r="U19" s="128">
        <f t="shared" si="5"/>
        <v>24</v>
      </c>
      <c r="V19" s="15">
        <f t="shared" si="5"/>
        <v>24</v>
      </c>
      <c r="W19" s="15">
        <f t="shared" si="5"/>
        <v>24</v>
      </c>
      <c r="X19" s="15">
        <f t="shared" si="5"/>
        <v>24</v>
      </c>
      <c r="Y19" s="15">
        <f t="shared" si="5"/>
        <v>24</v>
      </c>
      <c r="Z19" s="15">
        <f t="shared" si="5"/>
        <v>24</v>
      </c>
      <c r="AA19" s="127">
        <f t="shared" si="5"/>
        <v>24</v>
      </c>
      <c r="AB19" s="128">
        <f t="shared" si="5"/>
        <v>24</v>
      </c>
      <c r="AC19" s="15">
        <f t="shared" si="5"/>
        <v>24</v>
      </c>
      <c r="AD19" s="15">
        <f t="shared" si="5"/>
        <v>24</v>
      </c>
      <c r="AE19" s="15">
        <f t="shared" si="5"/>
        <v>24</v>
      </c>
      <c r="AF19" s="16">
        <f t="shared" si="5"/>
        <v>24</v>
      </c>
      <c r="AG19" s="32"/>
      <c r="AH19" s="32"/>
      <c r="AI19" s="52"/>
      <c r="AJ19" s="52"/>
    </row>
    <row r="20" spans="1:36" s="2" customFormat="1" ht="10.5" thickBot="1">
      <c r="A20" s="33">
        <v>6</v>
      </c>
      <c r="B20" s="95">
        <f>COUNTIF(C38:AF38,"=6")</f>
        <v>4</v>
      </c>
      <c r="C20" s="22"/>
      <c r="D20" s="9"/>
      <c r="E20" s="9"/>
      <c r="F20" s="123"/>
      <c r="G20" s="124"/>
      <c r="H20" s="9"/>
      <c r="I20" s="9"/>
      <c r="J20" s="9"/>
      <c r="K20" s="9"/>
      <c r="L20" s="9"/>
      <c r="M20" s="123"/>
      <c r="N20" s="124"/>
      <c r="O20" s="9"/>
      <c r="P20" s="9" t="s">
        <v>46</v>
      </c>
      <c r="Q20" s="9" t="s">
        <v>46</v>
      </c>
      <c r="R20" s="9" t="s">
        <v>46</v>
      </c>
      <c r="S20" s="9" t="s">
        <v>46</v>
      </c>
      <c r="T20" s="123"/>
      <c r="U20" s="124"/>
      <c r="V20" s="9"/>
      <c r="W20" s="9"/>
      <c r="X20" s="9"/>
      <c r="Y20" s="9"/>
      <c r="Z20" s="9"/>
      <c r="AA20" s="123"/>
      <c r="AB20" s="124">
        <v>9.5</v>
      </c>
      <c r="AC20" s="9">
        <v>10</v>
      </c>
      <c r="AD20" s="9">
        <v>10</v>
      </c>
      <c r="AE20" s="9">
        <v>10</v>
      </c>
      <c r="AF20" s="10"/>
      <c r="AG20" s="30">
        <f>SUM(C20:AF20)</f>
        <v>39.5</v>
      </c>
      <c r="AH20" s="30">
        <f>SUM(AG21)*3/37</f>
        <v>3.081081081081081</v>
      </c>
      <c r="AI20" s="52"/>
      <c r="AJ20" s="52"/>
    </row>
    <row r="21" spans="1:36" s="2" customFormat="1" ht="10.5" thickBot="1">
      <c r="A21" s="102" t="str">
        <f>REPT(Maj!A21,1)</f>
        <v>JanRønn</v>
      </c>
      <c r="B21" s="36">
        <f>SUM(Maj!AI21)</f>
        <v>-5.677297297297301</v>
      </c>
      <c r="C21" s="23"/>
      <c r="D21" s="12"/>
      <c r="E21" s="12"/>
      <c r="F21" s="125"/>
      <c r="G21" s="126"/>
      <c r="H21" s="12"/>
      <c r="I21" s="12"/>
      <c r="J21" s="12"/>
      <c r="K21" s="12"/>
      <c r="L21" s="12"/>
      <c r="M21" s="125"/>
      <c r="N21" s="126"/>
      <c r="O21" s="12"/>
      <c r="P21" s="12"/>
      <c r="Q21" s="12"/>
      <c r="R21" s="12"/>
      <c r="S21" s="12"/>
      <c r="T21" s="125"/>
      <c r="U21" s="126"/>
      <c r="V21" s="12">
        <v>9.5</v>
      </c>
      <c r="W21" s="12">
        <v>9.5</v>
      </c>
      <c r="X21" s="12">
        <v>9.5</v>
      </c>
      <c r="Y21" s="12">
        <v>9.5</v>
      </c>
      <c r="Z21" s="12"/>
      <c r="AA21" s="125"/>
      <c r="AB21" s="126"/>
      <c r="AC21" s="12"/>
      <c r="AD21" s="12"/>
      <c r="AE21" s="12"/>
      <c r="AF21" s="13"/>
      <c r="AG21" s="31">
        <f>SUM(C21:AF21)</f>
        <v>38</v>
      </c>
      <c r="AH21" s="31">
        <f>SUM(AG21+AG20+AH20+B21)-153.55+AI21+AJ21+AJ20</f>
        <v>-29.64621621621623</v>
      </c>
      <c r="AI21" s="149">
        <v>37</v>
      </c>
      <c r="AJ21" s="116">
        <f>COUNTIF(C21:AF21,"=9,5")*3</f>
        <v>12</v>
      </c>
    </row>
    <row r="22" spans="1:36" s="2" customFormat="1" ht="10.5" thickBot="1">
      <c r="A22" s="32" t="s">
        <v>12</v>
      </c>
      <c r="B22" s="32"/>
      <c r="C22" s="14">
        <f aca="true" t="shared" si="6" ref="C22:AF22">24-C20-C21</f>
        <v>24</v>
      </c>
      <c r="D22" s="15">
        <f t="shared" si="6"/>
        <v>24</v>
      </c>
      <c r="E22" s="15">
        <f t="shared" si="6"/>
        <v>24</v>
      </c>
      <c r="F22" s="127">
        <f t="shared" si="6"/>
        <v>24</v>
      </c>
      <c r="G22" s="128">
        <f t="shared" si="6"/>
        <v>24</v>
      </c>
      <c r="H22" s="15">
        <f t="shared" si="6"/>
        <v>24</v>
      </c>
      <c r="I22" s="15">
        <f t="shared" si="6"/>
        <v>24</v>
      </c>
      <c r="J22" s="15">
        <f t="shared" si="6"/>
        <v>24</v>
      </c>
      <c r="K22" s="15">
        <f t="shared" si="6"/>
        <v>24</v>
      </c>
      <c r="L22" s="15">
        <f t="shared" si="6"/>
        <v>24</v>
      </c>
      <c r="M22" s="127">
        <f t="shared" si="6"/>
        <v>24</v>
      </c>
      <c r="N22" s="128">
        <f t="shared" si="6"/>
        <v>24</v>
      </c>
      <c r="O22" s="15">
        <f t="shared" si="6"/>
        <v>24</v>
      </c>
      <c r="P22" s="15" t="e">
        <f t="shared" si="6"/>
        <v>#VALUE!</v>
      </c>
      <c r="Q22" s="15" t="e">
        <f t="shared" si="6"/>
        <v>#VALUE!</v>
      </c>
      <c r="R22" s="15" t="e">
        <f t="shared" si="6"/>
        <v>#VALUE!</v>
      </c>
      <c r="S22" s="15" t="e">
        <f t="shared" si="6"/>
        <v>#VALUE!</v>
      </c>
      <c r="T22" s="127">
        <f t="shared" si="6"/>
        <v>24</v>
      </c>
      <c r="U22" s="128">
        <f t="shared" si="6"/>
        <v>24</v>
      </c>
      <c r="V22" s="15">
        <f t="shared" si="6"/>
        <v>14.5</v>
      </c>
      <c r="W22" s="15">
        <f t="shared" si="6"/>
        <v>14.5</v>
      </c>
      <c r="X22" s="15">
        <f t="shared" si="6"/>
        <v>14.5</v>
      </c>
      <c r="Y22" s="15">
        <f t="shared" si="6"/>
        <v>14.5</v>
      </c>
      <c r="Z22" s="15">
        <f t="shared" si="6"/>
        <v>24</v>
      </c>
      <c r="AA22" s="127">
        <f t="shared" si="6"/>
        <v>24</v>
      </c>
      <c r="AB22" s="128">
        <f t="shared" si="6"/>
        <v>14.5</v>
      </c>
      <c r="AC22" s="15">
        <f t="shared" si="6"/>
        <v>14</v>
      </c>
      <c r="AD22" s="15">
        <f t="shared" si="6"/>
        <v>14</v>
      </c>
      <c r="AE22" s="15">
        <f t="shared" si="6"/>
        <v>14</v>
      </c>
      <c r="AF22" s="16">
        <f t="shared" si="6"/>
        <v>24</v>
      </c>
      <c r="AG22" s="32"/>
      <c r="AH22" s="32"/>
      <c r="AI22" s="52"/>
      <c r="AJ22" s="52"/>
    </row>
    <row r="23" spans="1:36" s="2" customFormat="1" ht="10.5" thickBot="1">
      <c r="A23" s="33">
        <v>7</v>
      </c>
      <c r="B23" s="95"/>
      <c r="C23" s="22"/>
      <c r="D23" s="9"/>
      <c r="E23" s="9"/>
      <c r="F23" s="123"/>
      <c r="G23" s="124"/>
      <c r="H23" s="9"/>
      <c r="I23" s="9"/>
      <c r="J23" s="9" t="s">
        <v>46</v>
      </c>
      <c r="K23" s="9" t="s">
        <v>46</v>
      </c>
      <c r="L23" s="9" t="s">
        <v>46</v>
      </c>
      <c r="M23" s="123" t="s">
        <v>46</v>
      </c>
      <c r="N23" s="124"/>
      <c r="O23" s="9"/>
      <c r="P23" s="9"/>
      <c r="Q23" s="9"/>
      <c r="R23" s="9"/>
      <c r="S23" s="9"/>
      <c r="T23" s="123"/>
      <c r="U23" s="124"/>
      <c r="V23" s="9"/>
      <c r="W23" s="9"/>
      <c r="X23" s="9"/>
      <c r="Y23" s="9"/>
      <c r="Z23" s="9"/>
      <c r="AA23" s="123"/>
      <c r="AB23" s="124"/>
      <c r="AC23" s="9"/>
      <c r="AD23" s="9">
        <v>10</v>
      </c>
      <c r="AE23" s="9">
        <v>10</v>
      </c>
      <c r="AF23" s="10">
        <v>10</v>
      </c>
      <c r="AG23" s="30">
        <f>SUM(C23:AF23)</f>
        <v>30</v>
      </c>
      <c r="AH23" s="30">
        <f>SUM(AG24)*3/37</f>
        <v>3.081081081081081</v>
      </c>
      <c r="AI23" s="52"/>
      <c r="AJ23" s="52"/>
    </row>
    <row r="24" spans="1:36" s="2" customFormat="1" ht="10.5" thickBot="1">
      <c r="A24" s="102" t="str">
        <f>REPT(Maj!A24,1)</f>
        <v>Sven B</v>
      </c>
      <c r="B24" s="36">
        <f>SUM(Maj!AI24)</f>
        <v>-3.57891891891893</v>
      </c>
      <c r="C24" s="23"/>
      <c r="D24" s="12">
        <v>9.5</v>
      </c>
      <c r="E24" s="12">
        <v>9.5</v>
      </c>
      <c r="F24" s="125">
        <v>9.5</v>
      </c>
      <c r="G24" s="126">
        <v>9.5</v>
      </c>
      <c r="H24" s="12"/>
      <c r="I24" s="12"/>
      <c r="J24" s="12"/>
      <c r="K24" s="12"/>
      <c r="L24" s="12"/>
      <c r="M24" s="125"/>
      <c r="N24" s="126"/>
      <c r="O24" s="12"/>
      <c r="P24" s="12" t="s">
        <v>46</v>
      </c>
      <c r="Q24" s="12" t="s">
        <v>46</v>
      </c>
      <c r="R24" s="12" t="s">
        <v>46</v>
      </c>
      <c r="S24" s="12" t="s">
        <v>46</v>
      </c>
      <c r="T24" s="125"/>
      <c r="U24" s="126"/>
      <c r="V24" s="12"/>
      <c r="W24" s="12"/>
      <c r="X24" s="12"/>
      <c r="Y24" s="12"/>
      <c r="Z24" s="12"/>
      <c r="AA24" s="125"/>
      <c r="AB24" s="126"/>
      <c r="AC24" s="12"/>
      <c r="AD24" s="12"/>
      <c r="AE24" s="12"/>
      <c r="AF24" s="13"/>
      <c r="AG24" s="31">
        <f>SUM(C24:AF24)</f>
        <v>38</v>
      </c>
      <c r="AH24" s="31">
        <f>SUM(AG24+AG23+AH23+B24)-153.55+AI24+AJ24+AJ23</f>
        <v>-12.04783783783786</v>
      </c>
      <c r="AI24" s="149">
        <v>74</v>
      </c>
      <c r="AJ24" s="116"/>
    </row>
    <row r="25" spans="1:36" s="2" customFormat="1" ht="10.5" thickBot="1">
      <c r="A25" s="32" t="s">
        <v>12</v>
      </c>
      <c r="B25" s="32"/>
      <c r="C25" s="14">
        <f aca="true" t="shared" si="7" ref="C25:AF25">24-C23-C24</f>
        <v>24</v>
      </c>
      <c r="D25" s="15">
        <f t="shared" si="7"/>
        <v>14.5</v>
      </c>
      <c r="E25" s="15">
        <f t="shared" si="7"/>
        <v>14.5</v>
      </c>
      <c r="F25" s="127">
        <f t="shared" si="7"/>
        <v>14.5</v>
      </c>
      <c r="G25" s="128">
        <f t="shared" si="7"/>
        <v>14.5</v>
      </c>
      <c r="H25" s="15">
        <f t="shared" si="7"/>
        <v>24</v>
      </c>
      <c r="I25" s="15">
        <f t="shared" si="7"/>
        <v>24</v>
      </c>
      <c r="J25" s="15" t="e">
        <f t="shared" si="7"/>
        <v>#VALUE!</v>
      </c>
      <c r="K25" s="15" t="e">
        <f t="shared" si="7"/>
        <v>#VALUE!</v>
      </c>
      <c r="L25" s="15" t="e">
        <f t="shared" si="7"/>
        <v>#VALUE!</v>
      </c>
      <c r="M25" s="127" t="e">
        <f t="shared" si="7"/>
        <v>#VALUE!</v>
      </c>
      <c r="N25" s="128">
        <f t="shared" si="7"/>
        <v>24</v>
      </c>
      <c r="O25" s="15">
        <f t="shared" si="7"/>
        <v>24</v>
      </c>
      <c r="P25" s="15" t="e">
        <f t="shared" si="7"/>
        <v>#VALUE!</v>
      </c>
      <c r="Q25" s="15" t="e">
        <f t="shared" si="7"/>
        <v>#VALUE!</v>
      </c>
      <c r="R25" s="15" t="e">
        <f t="shared" si="7"/>
        <v>#VALUE!</v>
      </c>
      <c r="S25" s="15" t="e">
        <f t="shared" si="7"/>
        <v>#VALUE!</v>
      </c>
      <c r="T25" s="127">
        <f t="shared" si="7"/>
        <v>24</v>
      </c>
      <c r="U25" s="128">
        <f t="shared" si="7"/>
        <v>24</v>
      </c>
      <c r="V25" s="15">
        <f t="shared" si="7"/>
        <v>24</v>
      </c>
      <c r="W25" s="15">
        <f t="shared" si="7"/>
        <v>24</v>
      </c>
      <c r="X25" s="15">
        <f t="shared" si="7"/>
        <v>24</v>
      </c>
      <c r="Y25" s="15">
        <f t="shared" si="7"/>
        <v>24</v>
      </c>
      <c r="Z25" s="15">
        <f t="shared" si="7"/>
        <v>24</v>
      </c>
      <c r="AA25" s="127">
        <f t="shared" si="7"/>
        <v>24</v>
      </c>
      <c r="AB25" s="128">
        <f t="shared" si="7"/>
        <v>24</v>
      </c>
      <c r="AC25" s="15">
        <f t="shared" si="7"/>
        <v>24</v>
      </c>
      <c r="AD25" s="15">
        <f t="shared" si="7"/>
        <v>14</v>
      </c>
      <c r="AE25" s="15">
        <f t="shared" si="7"/>
        <v>14</v>
      </c>
      <c r="AF25" s="16">
        <f t="shared" si="7"/>
        <v>14</v>
      </c>
      <c r="AG25" s="32"/>
      <c r="AH25" s="32"/>
      <c r="AI25" s="52"/>
      <c r="AJ25" s="52"/>
    </row>
    <row r="26" spans="1:36" s="2" customFormat="1" ht="10.5" thickBot="1">
      <c r="A26" s="33">
        <v>8</v>
      </c>
      <c r="B26" s="95"/>
      <c r="C26" s="22"/>
      <c r="D26" s="9"/>
      <c r="E26" s="9"/>
      <c r="F26" s="123">
        <v>9.5</v>
      </c>
      <c r="G26" s="124">
        <v>9.5</v>
      </c>
      <c r="H26" s="9">
        <v>10</v>
      </c>
      <c r="I26" s="9">
        <v>10</v>
      </c>
      <c r="J26" s="9"/>
      <c r="K26" s="9"/>
      <c r="L26" s="9"/>
      <c r="M26" s="123"/>
      <c r="N26" s="124"/>
      <c r="O26" s="9"/>
      <c r="P26" s="9"/>
      <c r="Q26" s="9"/>
      <c r="R26" s="9">
        <v>10</v>
      </c>
      <c r="S26" s="9">
        <v>10</v>
      </c>
      <c r="T26" s="123">
        <v>9.5</v>
      </c>
      <c r="U26" s="124">
        <v>9.5</v>
      </c>
      <c r="V26" s="9"/>
      <c r="W26" s="9"/>
      <c r="X26" s="9"/>
      <c r="Y26" s="9"/>
      <c r="Z26" s="9"/>
      <c r="AA26" s="123"/>
      <c r="AB26" s="124"/>
      <c r="AC26" s="9"/>
      <c r="AD26" s="9"/>
      <c r="AE26" s="9"/>
      <c r="AF26" s="10"/>
      <c r="AG26" s="30">
        <f>SUM(C26:AF26)</f>
        <v>78</v>
      </c>
      <c r="AH26" s="30">
        <f>SUM(AG27)*3/37</f>
        <v>6.9324324324324325</v>
      </c>
      <c r="AI26" s="52"/>
      <c r="AJ26" s="52"/>
    </row>
    <row r="27" spans="1:36" s="2" customFormat="1" ht="10.5" thickBot="1">
      <c r="A27" s="102" t="str">
        <f>REPT(Maj!A27,1)</f>
        <v>Christian</v>
      </c>
      <c r="B27" s="36">
        <f>SUM(Maj!AI27)</f>
        <v>-42.50891891891894</v>
      </c>
      <c r="C27" s="23"/>
      <c r="D27" s="12"/>
      <c r="E27" s="12"/>
      <c r="F27" s="125"/>
      <c r="G27" s="126"/>
      <c r="H27" s="12"/>
      <c r="I27" s="12"/>
      <c r="J27" s="12"/>
      <c r="K27" s="12"/>
      <c r="L27" s="12">
        <v>9.5</v>
      </c>
      <c r="M27" s="125">
        <v>9.5</v>
      </c>
      <c r="N27" s="126">
        <v>9.5</v>
      </c>
      <c r="O27" s="12">
        <v>9.5</v>
      </c>
      <c r="P27" s="12"/>
      <c r="Q27" s="12"/>
      <c r="R27" s="12"/>
      <c r="S27" s="12"/>
      <c r="T27" s="125"/>
      <c r="U27" s="126"/>
      <c r="V27" s="12"/>
      <c r="W27" s="12"/>
      <c r="X27" s="12">
        <v>9.5</v>
      </c>
      <c r="Y27" s="12">
        <v>9.5</v>
      </c>
      <c r="Z27" s="12">
        <v>9.5</v>
      </c>
      <c r="AA27" s="125">
        <v>9.5</v>
      </c>
      <c r="AB27" s="145">
        <v>9.5</v>
      </c>
      <c r="AC27" s="12"/>
      <c r="AD27" s="12"/>
      <c r="AE27" s="12"/>
      <c r="AF27" s="13"/>
      <c r="AG27" s="31">
        <f>SUM(C27:AF27)</f>
        <v>85.5</v>
      </c>
      <c r="AH27" s="31">
        <f>SUM(AG27+AG26+AH26+B27)-153.55+AI27+AJ27+AJ26</f>
        <v>-25.626486486486527</v>
      </c>
      <c r="AI27" s="149"/>
      <c r="AJ27" s="116"/>
    </row>
    <row r="28" spans="1:36" s="2" customFormat="1" ht="10.5" thickBot="1">
      <c r="A28" s="32" t="s">
        <v>12</v>
      </c>
      <c r="B28" s="32"/>
      <c r="C28" s="14">
        <f aca="true" t="shared" si="8" ref="C28:AF28">24-C26-C27</f>
        <v>24</v>
      </c>
      <c r="D28" s="15">
        <f t="shared" si="8"/>
        <v>24</v>
      </c>
      <c r="E28" s="15">
        <f t="shared" si="8"/>
        <v>24</v>
      </c>
      <c r="F28" s="127">
        <f t="shared" si="8"/>
        <v>14.5</v>
      </c>
      <c r="G28" s="128">
        <f t="shared" si="8"/>
        <v>14.5</v>
      </c>
      <c r="H28" s="15">
        <f t="shared" si="8"/>
        <v>14</v>
      </c>
      <c r="I28" s="15">
        <f t="shared" si="8"/>
        <v>14</v>
      </c>
      <c r="J28" s="15">
        <f t="shared" si="8"/>
        <v>24</v>
      </c>
      <c r="K28" s="15">
        <f t="shared" si="8"/>
        <v>24</v>
      </c>
      <c r="L28" s="15">
        <f t="shared" si="8"/>
        <v>14.5</v>
      </c>
      <c r="M28" s="127">
        <f t="shared" si="8"/>
        <v>14.5</v>
      </c>
      <c r="N28" s="128">
        <f t="shared" si="8"/>
        <v>14.5</v>
      </c>
      <c r="O28" s="15">
        <f t="shared" si="8"/>
        <v>14.5</v>
      </c>
      <c r="P28" s="15">
        <f t="shared" si="8"/>
        <v>24</v>
      </c>
      <c r="Q28" s="15">
        <f t="shared" si="8"/>
        <v>24</v>
      </c>
      <c r="R28" s="15">
        <f t="shared" si="8"/>
        <v>14</v>
      </c>
      <c r="S28" s="15">
        <f t="shared" si="8"/>
        <v>14</v>
      </c>
      <c r="T28" s="127">
        <f t="shared" si="8"/>
        <v>14.5</v>
      </c>
      <c r="U28" s="128">
        <f t="shared" si="8"/>
        <v>14.5</v>
      </c>
      <c r="V28" s="15">
        <f t="shared" si="8"/>
        <v>24</v>
      </c>
      <c r="W28" s="15">
        <f t="shared" si="8"/>
        <v>24</v>
      </c>
      <c r="X28" s="15">
        <f t="shared" si="8"/>
        <v>14.5</v>
      </c>
      <c r="Y28" s="15">
        <f t="shared" si="8"/>
        <v>14.5</v>
      </c>
      <c r="Z28" s="15">
        <f t="shared" si="8"/>
        <v>14.5</v>
      </c>
      <c r="AA28" s="127">
        <f t="shared" si="8"/>
        <v>14.5</v>
      </c>
      <c r="AB28" s="128">
        <f t="shared" si="8"/>
        <v>14.5</v>
      </c>
      <c r="AC28" s="15">
        <f t="shared" si="8"/>
        <v>24</v>
      </c>
      <c r="AD28" s="15">
        <f t="shared" si="8"/>
        <v>24</v>
      </c>
      <c r="AE28" s="15">
        <f t="shared" si="8"/>
        <v>24</v>
      </c>
      <c r="AF28" s="16">
        <f t="shared" si="8"/>
        <v>24</v>
      </c>
      <c r="AG28" s="32"/>
      <c r="AH28" s="32"/>
      <c r="AI28" s="52"/>
      <c r="AJ28" s="52"/>
    </row>
    <row r="29" spans="1:36" s="2" customFormat="1" ht="10.5" thickBot="1">
      <c r="A29" s="33">
        <v>9</v>
      </c>
      <c r="B29" s="95"/>
      <c r="C29" s="22">
        <v>10</v>
      </c>
      <c r="D29" s="9">
        <v>10</v>
      </c>
      <c r="E29" s="9">
        <v>10</v>
      </c>
      <c r="F29" s="123"/>
      <c r="G29" s="124"/>
      <c r="H29" s="9"/>
      <c r="I29" s="9"/>
      <c r="J29" s="9"/>
      <c r="K29" s="9"/>
      <c r="L29" s="9"/>
      <c r="M29" s="123"/>
      <c r="N29" s="124"/>
      <c r="O29" s="9"/>
      <c r="P29" s="9"/>
      <c r="Q29" s="9"/>
      <c r="R29" s="9"/>
      <c r="S29" s="9"/>
      <c r="T29" s="123"/>
      <c r="U29" s="124"/>
      <c r="V29" s="9"/>
      <c r="W29" s="9"/>
      <c r="X29" s="9"/>
      <c r="Y29" s="9"/>
      <c r="Z29" s="9">
        <v>10</v>
      </c>
      <c r="AA29" s="123">
        <v>9.5</v>
      </c>
      <c r="AB29" s="124">
        <v>9.5</v>
      </c>
      <c r="AC29" s="9">
        <v>10</v>
      </c>
      <c r="AD29" s="9"/>
      <c r="AE29" s="9"/>
      <c r="AF29" s="10"/>
      <c r="AG29" s="30">
        <f>SUM(C29:AF29)</f>
        <v>69</v>
      </c>
      <c r="AH29" s="30">
        <f>SUM(AG30)*3/37</f>
        <v>6.9324324324324325</v>
      </c>
      <c r="AI29" s="52"/>
      <c r="AJ29" s="52"/>
    </row>
    <row r="30" spans="1:36" s="2" customFormat="1" ht="10.5" thickBot="1">
      <c r="A30" s="102" t="str">
        <f>REPT(Maj!A30,1)</f>
        <v>Villy</v>
      </c>
      <c r="B30" s="36">
        <f>SUM(Maj!AI30)</f>
        <v>-13.808918918918934</v>
      </c>
      <c r="C30" s="23"/>
      <c r="D30" s="12"/>
      <c r="E30" s="12"/>
      <c r="F30" s="125"/>
      <c r="G30" s="126"/>
      <c r="H30" s="12">
        <v>9.5</v>
      </c>
      <c r="I30" s="12">
        <v>9.5</v>
      </c>
      <c r="J30" s="12">
        <v>9.5</v>
      </c>
      <c r="K30" s="12">
        <v>9.5</v>
      </c>
      <c r="L30" s="12"/>
      <c r="M30" s="125"/>
      <c r="N30" s="126"/>
      <c r="O30" s="12"/>
      <c r="P30" s="12"/>
      <c r="Q30" s="12"/>
      <c r="R30" s="12"/>
      <c r="S30" s="12"/>
      <c r="T30" s="125">
        <v>9.5</v>
      </c>
      <c r="U30" s="126">
        <v>9.5</v>
      </c>
      <c r="V30" s="12">
        <v>9.5</v>
      </c>
      <c r="W30" s="12">
        <v>9.5</v>
      </c>
      <c r="X30" s="12"/>
      <c r="Y30" s="12"/>
      <c r="Z30" s="12"/>
      <c r="AA30" s="125"/>
      <c r="AB30" s="126"/>
      <c r="AC30" s="12"/>
      <c r="AD30" s="12"/>
      <c r="AE30" s="12"/>
      <c r="AF30" s="13">
        <v>9.5</v>
      </c>
      <c r="AG30" s="31">
        <f>SUM(C30:AF30)</f>
        <v>85.5</v>
      </c>
      <c r="AH30" s="31">
        <f>SUM(AG30+AG29+AH29+B30)-153.55+AI30+AJ30+AJ29</f>
        <v>-5.92648648648651</v>
      </c>
      <c r="AI30" s="149"/>
      <c r="AJ30" s="116"/>
    </row>
    <row r="31" spans="1:36" s="2" customFormat="1" ht="10.5" thickBot="1">
      <c r="A31" s="32" t="s">
        <v>12</v>
      </c>
      <c r="B31" s="37"/>
      <c r="C31" s="14">
        <f aca="true" t="shared" si="9" ref="C31:AF31">24-C29-C30</f>
        <v>14</v>
      </c>
      <c r="D31" s="15">
        <f t="shared" si="9"/>
        <v>14</v>
      </c>
      <c r="E31" s="15">
        <f t="shared" si="9"/>
        <v>14</v>
      </c>
      <c r="F31" s="127">
        <f t="shared" si="9"/>
        <v>24</v>
      </c>
      <c r="G31" s="128">
        <f t="shared" si="9"/>
        <v>24</v>
      </c>
      <c r="H31" s="15">
        <f t="shared" si="9"/>
        <v>14.5</v>
      </c>
      <c r="I31" s="15">
        <f t="shared" si="9"/>
        <v>14.5</v>
      </c>
      <c r="J31" s="15">
        <f t="shared" si="9"/>
        <v>14.5</v>
      </c>
      <c r="K31" s="15">
        <f t="shared" si="9"/>
        <v>14.5</v>
      </c>
      <c r="L31" s="15">
        <f t="shared" si="9"/>
        <v>24</v>
      </c>
      <c r="M31" s="127">
        <f t="shared" si="9"/>
        <v>24</v>
      </c>
      <c r="N31" s="128">
        <f t="shared" si="9"/>
        <v>24</v>
      </c>
      <c r="O31" s="15">
        <f t="shared" si="9"/>
        <v>24</v>
      </c>
      <c r="P31" s="15">
        <f t="shared" si="9"/>
        <v>24</v>
      </c>
      <c r="Q31" s="15">
        <f t="shared" si="9"/>
        <v>24</v>
      </c>
      <c r="R31" s="15">
        <f t="shared" si="9"/>
        <v>24</v>
      </c>
      <c r="S31" s="15">
        <f t="shared" si="9"/>
        <v>24</v>
      </c>
      <c r="T31" s="127">
        <f t="shared" si="9"/>
        <v>14.5</v>
      </c>
      <c r="U31" s="128">
        <f t="shared" si="9"/>
        <v>14.5</v>
      </c>
      <c r="V31" s="15">
        <f t="shared" si="9"/>
        <v>14.5</v>
      </c>
      <c r="W31" s="15">
        <f t="shared" si="9"/>
        <v>14.5</v>
      </c>
      <c r="X31" s="15">
        <f t="shared" si="9"/>
        <v>24</v>
      </c>
      <c r="Y31" s="15">
        <f t="shared" si="9"/>
        <v>24</v>
      </c>
      <c r="Z31" s="15">
        <f t="shared" si="9"/>
        <v>14</v>
      </c>
      <c r="AA31" s="127">
        <f t="shared" si="9"/>
        <v>14.5</v>
      </c>
      <c r="AB31" s="128">
        <f t="shared" si="9"/>
        <v>14.5</v>
      </c>
      <c r="AC31" s="15">
        <f t="shared" si="9"/>
        <v>14</v>
      </c>
      <c r="AD31" s="15">
        <f t="shared" si="9"/>
        <v>24</v>
      </c>
      <c r="AE31" s="15">
        <f t="shared" si="9"/>
        <v>24</v>
      </c>
      <c r="AF31" s="16">
        <f t="shared" si="9"/>
        <v>14.5</v>
      </c>
      <c r="AG31" s="32"/>
      <c r="AH31" s="32"/>
      <c r="AI31" s="52"/>
      <c r="AJ31" s="52"/>
    </row>
    <row r="32" spans="1:36" s="2" customFormat="1" ht="10.5" thickBot="1">
      <c r="A32" s="33">
        <v>10</v>
      </c>
      <c r="B32" s="95"/>
      <c r="C32" s="22"/>
      <c r="D32" s="9"/>
      <c r="E32" s="9"/>
      <c r="F32" s="123"/>
      <c r="G32" s="124"/>
      <c r="H32" s="9"/>
      <c r="I32" s="9"/>
      <c r="J32" s="9">
        <v>10</v>
      </c>
      <c r="K32" s="9">
        <v>10</v>
      </c>
      <c r="L32" s="9">
        <v>10</v>
      </c>
      <c r="M32" s="123">
        <v>9.5</v>
      </c>
      <c r="N32" s="144">
        <v>9.5</v>
      </c>
      <c r="O32" s="9"/>
      <c r="P32" s="9"/>
      <c r="Q32" s="9"/>
      <c r="R32" s="9"/>
      <c r="S32" s="9"/>
      <c r="T32" s="123"/>
      <c r="U32" s="124"/>
      <c r="V32" s="9">
        <v>10</v>
      </c>
      <c r="W32" s="9">
        <v>10</v>
      </c>
      <c r="X32" s="9">
        <v>10</v>
      </c>
      <c r="Y32" s="9">
        <v>10</v>
      </c>
      <c r="Z32" s="9"/>
      <c r="AA32" s="123"/>
      <c r="AB32" s="124"/>
      <c r="AC32" s="9"/>
      <c r="AD32" s="9"/>
      <c r="AE32" s="9"/>
      <c r="AF32" s="10"/>
      <c r="AG32" s="30">
        <f>SUM(C32:AF32)</f>
        <v>89</v>
      </c>
      <c r="AH32" s="30">
        <f>SUM(AG33)*3/37</f>
        <v>3.081081081081081</v>
      </c>
      <c r="AI32" s="52"/>
      <c r="AJ32" s="52"/>
    </row>
    <row r="33" spans="1:36" s="2" customFormat="1" ht="10.5" thickBot="1">
      <c r="A33" s="102" t="str">
        <f>REPT(Maj!A33,1)</f>
        <v>Jens Falsig</v>
      </c>
      <c r="B33" s="36">
        <f>SUM(Maj!AI33)</f>
        <v>-10.147837837837855</v>
      </c>
      <c r="C33" s="23"/>
      <c r="D33" s="12"/>
      <c r="E33" s="12"/>
      <c r="F33" s="125"/>
      <c r="G33" s="126"/>
      <c r="H33" s="12"/>
      <c r="I33" s="12"/>
      <c r="J33" s="12"/>
      <c r="K33" s="12"/>
      <c r="L33" s="12"/>
      <c r="M33" s="125"/>
      <c r="N33" s="126"/>
      <c r="O33" s="12"/>
      <c r="P33" s="12">
        <v>9.5</v>
      </c>
      <c r="Q33" s="12">
        <v>9.5</v>
      </c>
      <c r="R33" s="12">
        <v>9.5</v>
      </c>
      <c r="S33" s="12">
        <v>9.5</v>
      </c>
      <c r="T33" s="125"/>
      <c r="U33" s="126"/>
      <c r="V33" s="12"/>
      <c r="W33" s="12"/>
      <c r="X33" s="12"/>
      <c r="Y33" s="12"/>
      <c r="Z33" s="12"/>
      <c r="AA33" s="125"/>
      <c r="AB33" s="126" t="s">
        <v>46</v>
      </c>
      <c r="AC33" s="12" t="s">
        <v>46</v>
      </c>
      <c r="AD33" s="12" t="s">
        <v>46</v>
      </c>
      <c r="AE33" s="12" t="s">
        <v>46</v>
      </c>
      <c r="AF33" s="13"/>
      <c r="AG33" s="31">
        <f>SUM(C33:AF33)</f>
        <v>38</v>
      </c>
      <c r="AH33" s="31">
        <f>SUM(AG33+AG32+AH32+B33)-153.55+AI33+AJ33+AJ32</f>
        <v>3.3832432432432284</v>
      </c>
      <c r="AI33" s="149">
        <v>37</v>
      </c>
      <c r="AJ33" s="116"/>
    </row>
    <row r="34" spans="1:36" s="2" customFormat="1" ht="10.5" thickBot="1">
      <c r="A34" s="32" t="s">
        <v>12</v>
      </c>
      <c r="B34" s="39"/>
      <c r="C34" s="14">
        <f aca="true" t="shared" si="10" ref="C34:AF34">24-C32-C33</f>
        <v>24</v>
      </c>
      <c r="D34" s="15">
        <f t="shared" si="10"/>
        <v>24</v>
      </c>
      <c r="E34" s="15">
        <f t="shared" si="10"/>
        <v>24</v>
      </c>
      <c r="F34" s="127">
        <f t="shared" si="10"/>
        <v>24</v>
      </c>
      <c r="G34" s="128">
        <f t="shared" si="10"/>
        <v>24</v>
      </c>
      <c r="H34" s="15">
        <f t="shared" si="10"/>
        <v>24</v>
      </c>
      <c r="I34" s="15">
        <f t="shared" si="10"/>
        <v>24</v>
      </c>
      <c r="J34" s="15">
        <f t="shared" si="10"/>
        <v>14</v>
      </c>
      <c r="K34" s="15">
        <f t="shared" si="10"/>
        <v>14</v>
      </c>
      <c r="L34" s="15">
        <f t="shared" si="10"/>
        <v>14</v>
      </c>
      <c r="M34" s="127">
        <f t="shared" si="10"/>
        <v>14.5</v>
      </c>
      <c r="N34" s="128">
        <f t="shared" si="10"/>
        <v>14.5</v>
      </c>
      <c r="O34" s="15">
        <f t="shared" si="10"/>
        <v>24</v>
      </c>
      <c r="P34" s="15">
        <f t="shared" si="10"/>
        <v>14.5</v>
      </c>
      <c r="Q34" s="15">
        <f t="shared" si="10"/>
        <v>14.5</v>
      </c>
      <c r="R34" s="15">
        <f t="shared" si="10"/>
        <v>14.5</v>
      </c>
      <c r="S34" s="15">
        <f t="shared" si="10"/>
        <v>14.5</v>
      </c>
      <c r="T34" s="127">
        <f t="shared" si="10"/>
        <v>24</v>
      </c>
      <c r="U34" s="128">
        <f t="shared" si="10"/>
        <v>24</v>
      </c>
      <c r="V34" s="15">
        <f t="shared" si="10"/>
        <v>14</v>
      </c>
      <c r="W34" s="15">
        <f t="shared" si="10"/>
        <v>14</v>
      </c>
      <c r="X34" s="15">
        <f t="shared" si="10"/>
        <v>14</v>
      </c>
      <c r="Y34" s="15">
        <f t="shared" si="10"/>
        <v>14</v>
      </c>
      <c r="Z34" s="15">
        <f t="shared" si="10"/>
        <v>24</v>
      </c>
      <c r="AA34" s="127">
        <f t="shared" si="10"/>
        <v>24</v>
      </c>
      <c r="AB34" s="128" t="e">
        <f t="shared" si="10"/>
        <v>#VALUE!</v>
      </c>
      <c r="AC34" s="15" t="e">
        <f t="shared" si="10"/>
        <v>#VALUE!</v>
      </c>
      <c r="AD34" s="15" t="e">
        <f t="shared" si="10"/>
        <v>#VALUE!</v>
      </c>
      <c r="AE34" s="15" t="e">
        <f t="shared" si="10"/>
        <v>#VALUE!</v>
      </c>
      <c r="AF34" s="16">
        <f t="shared" si="10"/>
        <v>24</v>
      </c>
      <c r="AG34" s="32"/>
      <c r="AH34" s="32"/>
      <c r="AI34" s="52"/>
      <c r="AJ34" s="52"/>
    </row>
    <row r="35" spans="1:36" s="2" customFormat="1" ht="10.5" thickBot="1">
      <c r="A35" s="33">
        <v>11</v>
      </c>
      <c r="B35" s="95"/>
      <c r="C35" s="22"/>
      <c r="D35" s="9"/>
      <c r="E35" s="9"/>
      <c r="F35" s="123"/>
      <c r="G35" s="124"/>
      <c r="H35" s="9"/>
      <c r="I35" s="9"/>
      <c r="J35" s="9"/>
      <c r="K35" s="9"/>
      <c r="L35" s="9"/>
      <c r="M35" s="123"/>
      <c r="N35" s="124"/>
      <c r="O35" s="9"/>
      <c r="P35" s="9"/>
      <c r="Q35" s="9"/>
      <c r="R35" s="9"/>
      <c r="S35" s="9"/>
      <c r="T35" s="123"/>
      <c r="U35" s="124"/>
      <c r="V35" s="9"/>
      <c r="W35" s="9"/>
      <c r="X35" s="9"/>
      <c r="Y35" s="9"/>
      <c r="Z35" s="9"/>
      <c r="AA35" s="123"/>
      <c r="AB35" s="124"/>
      <c r="AC35" s="9"/>
      <c r="AD35" s="9"/>
      <c r="AE35" s="9"/>
      <c r="AF35" s="10"/>
      <c r="AG35" s="30"/>
      <c r="AH35" s="30"/>
      <c r="AI35" s="110"/>
      <c r="AJ35" s="111"/>
    </row>
    <row r="36" spans="1:36" s="2" customFormat="1" ht="10.5" thickBot="1">
      <c r="A36" s="102">
        <f>REPT(Maj!A36,1)</f>
      </c>
      <c r="B36" s="36"/>
      <c r="C36" s="23"/>
      <c r="D36" s="12"/>
      <c r="E36" s="12"/>
      <c r="F36" s="125"/>
      <c r="G36" s="126"/>
      <c r="H36" s="12"/>
      <c r="I36" s="12"/>
      <c r="J36" s="12"/>
      <c r="K36" s="12"/>
      <c r="L36" s="12"/>
      <c r="M36" s="125"/>
      <c r="N36" s="126"/>
      <c r="O36" s="12"/>
      <c r="P36" s="12"/>
      <c r="Q36" s="12"/>
      <c r="R36" s="12"/>
      <c r="S36" s="12"/>
      <c r="T36" s="125"/>
      <c r="U36" s="126"/>
      <c r="V36" s="12"/>
      <c r="W36" s="12"/>
      <c r="X36" s="12"/>
      <c r="Y36" s="12"/>
      <c r="Z36" s="12"/>
      <c r="AA36" s="125"/>
      <c r="AB36" s="126"/>
      <c r="AC36" s="12"/>
      <c r="AD36" s="12"/>
      <c r="AE36" s="12"/>
      <c r="AF36" s="13"/>
      <c r="AG36" s="31"/>
      <c r="AH36" s="31"/>
      <c r="AI36" s="110"/>
      <c r="AJ36" s="111"/>
    </row>
    <row r="37" spans="1:36" s="2" customFormat="1" ht="10.5" thickBot="1">
      <c r="A37" s="32" t="s">
        <v>12</v>
      </c>
      <c r="B37" s="37"/>
      <c r="C37" s="14">
        <f aca="true" t="shared" si="11" ref="C37:AF37">24-C35-C36</f>
        <v>24</v>
      </c>
      <c r="D37" s="15">
        <f t="shared" si="11"/>
        <v>24</v>
      </c>
      <c r="E37" s="15">
        <f t="shared" si="11"/>
        <v>24</v>
      </c>
      <c r="F37" s="127">
        <f t="shared" si="11"/>
        <v>24</v>
      </c>
      <c r="G37" s="128">
        <f t="shared" si="11"/>
        <v>24</v>
      </c>
      <c r="H37" s="15">
        <f t="shared" si="11"/>
        <v>24</v>
      </c>
      <c r="I37" s="15">
        <f t="shared" si="11"/>
        <v>24</v>
      </c>
      <c r="J37" s="15">
        <f t="shared" si="11"/>
        <v>24</v>
      </c>
      <c r="K37" s="15">
        <f t="shared" si="11"/>
        <v>24</v>
      </c>
      <c r="L37" s="15">
        <f t="shared" si="11"/>
        <v>24</v>
      </c>
      <c r="M37" s="127">
        <f t="shared" si="11"/>
        <v>24</v>
      </c>
      <c r="N37" s="128">
        <f t="shared" si="11"/>
        <v>24</v>
      </c>
      <c r="O37" s="15">
        <f t="shared" si="11"/>
        <v>24</v>
      </c>
      <c r="P37" s="15">
        <f t="shared" si="11"/>
        <v>24</v>
      </c>
      <c r="Q37" s="15">
        <f t="shared" si="11"/>
        <v>24</v>
      </c>
      <c r="R37" s="15">
        <f t="shared" si="11"/>
        <v>24</v>
      </c>
      <c r="S37" s="15">
        <f t="shared" si="11"/>
        <v>24</v>
      </c>
      <c r="T37" s="127">
        <f t="shared" si="11"/>
        <v>24</v>
      </c>
      <c r="U37" s="128">
        <f t="shared" si="11"/>
        <v>24</v>
      </c>
      <c r="V37" s="15">
        <f t="shared" si="11"/>
        <v>24</v>
      </c>
      <c r="W37" s="15">
        <f t="shared" si="11"/>
        <v>24</v>
      </c>
      <c r="X37" s="15">
        <f t="shared" si="11"/>
        <v>24</v>
      </c>
      <c r="Y37" s="15">
        <f t="shared" si="11"/>
        <v>24</v>
      </c>
      <c r="Z37" s="15">
        <f t="shared" si="11"/>
        <v>24</v>
      </c>
      <c r="AA37" s="127">
        <f t="shared" si="11"/>
        <v>24</v>
      </c>
      <c r="AB37" s="128">
        <f t="shared" si="11"/>
        <v>24</v>
      </c>
      <c r="AC37" s="15">
        <f t="shared" si="11"/>
        <v>24</v>
      </c>
      <c r="AD37" s="15">
        <f t="shared" si="11"/>
        <v>24</v>
      </c>
      <c r="AE37" s="15">
        <f t="shared" si="11"/>
        <v>24</v>
      </c>
      <c r="AF37" s="16">
        <f t="shared" si="11"/>
        <v>24</v>
      </c>
      <c r="AG37" s="32"/>
      <c r="AH37" s="32"/>
      <c r="AI37" s="110"/>
      <c r="AJ37" s="111"/>
    </row>
    <row r="38" spans="1:36" ht="9.75">
      <c r="A38" s="17" t="s">
        <v>20</v>
      </c>
      <c r="B38" s="17"/>
      <c r="C38" s="17">
        <v>1</v>
      </c>
      <c r="D38" s="17">
        <v>1</v>
      </c>
      <c r="E38" s="17">
        <v>1</v>
      </c>
      <c r="F38" s="17">
        <v>4</v>
      </c>
      <c r="G38" s="17">
        <v>4</v>
      </c>
      <c r="H38" s="17">
        <v>4</v>
      </c>
      <c r="I38" s="17">
        <v>4</v>
      </c>
      <c r="J38" s="17">
        <v>5</v>
      </c>
      <c r="K38" s="17">
        <v>5</v>
      </c>
      <c r="L38" s="17">
        <v>5</v>
      </c>
      <c r="M38" s="17">
        <v>5</v>
      </c>
      <c r="N38" s="17">
        <v>1</v>
      </c>
      <c r="O38" s="17">
        <v>1</v>
      </c>
      <c r="P38" s="17">
        <v>1</v>
      </c>
      <c r="Q38" s="17">
        <v>1</v>
      </c>
      <c r="R38" s="17">
        <v>4</v>
      </c>
      <c r="S38" s="17">
        <v>4</v>
      </c>
      <c r="T38" s="17">
        <v>4</v>
      </c>
      <c r="U38" s="17">
        <v>4</v>
      </c>
      <c r="V38" s="17">
        <v>6</v>
      </c>
      <c r="W38" s="17">
        <v>6</v>
      </c>
      <c r="X38" s="17">
        <v>6</v>
      </c>
      <c r="Y38" s="17">
        <v>6</v>
      </c>
      <c r="Z38" s="17">
        <v>2</v>
      </c>
      <c r="AA38" s="17">
        <v>2</v>
      </c>
      <c r="AB38" s="17">
        <v>2</v>
      </c>
      <c r="AC38" s="17">
        <v>2</v>
      </c>
      <c r="AD38" s="17">
        <v>3</v>
      </c>
      <c r="AE38" s="17">
        <v>3</v>
      </c>
      <c r="AF38" s="17">
        <v>3</v>
      </c>
      <c r="AG38" s="17"/>
      <c r="AH38" s="17"/>
      <c r="AI38" s="17"/>
      <c r="AJ38" s="17"/>
    </row>
    <row r="39" spans="1:36" ht="11.25">
      <c r="A39" s="1" t="s">
        <v>21</v>
      </c>
      <c r="B39" s="19"/>
      <c r="C39" s="17">
        <f>COUNTIF(C5,"&gt;0")+COUNTIF(C8,"&gt;0")+COUNTIF(C11,"&gt;0")+COUNTIF(C14,"&gt;0")+COUNTIF(C17,"&gt;0")+COUNTIF(C20,"&gt;0")+COUNTIF(C23,"&gt;0")+COUNTIF(C26,"&gt;0")+COUNTIF(C29,"&gt;0")+COUNTIF(C32,"&gt;0")+COUNTIF(C35,"&gt;0")</f>
        <v>2</v>
      </c>
      <c r="D39" s="17">
        <f aca="true" t="shared" si="12" ref="D39:AF40">COUNTIF(D5,"&gt;0")+COUNTIF(D8,"&gt;0")+COUNTIF(D11,"&gt;0")+COUNTIF(D14,"&gt;0")+COUNTIF(D17,"&gt;0")+COUNTIF(D20,"&gt;0")+COUNTIF(D23,"&gt;0")+COUNTIF(D26,"&gt;0")+COUNTIF(D29,"&gt;0")+COUNTIF(D32,"&gt;0")+COUNTIF(D35,"&gt;0")</f>
        <v>2</v>
      </c>
      <c r="E39" s="17">
        <f t="shared" si="12"/>
        <v>2</v>
      </c>
      <c r="F39" s="17">
        <f t="shared" si="12"/>
        <v>2</v>
      </c>
      <c r="G39" s="17">
        <f t="shared" si="12"/>
        <v>2</v>
      </c>
      <c r="H39" s="17">
        <f t="shared" si="12"/>
        <v>2</v>
      </c>
      <c r="I39" s="17">
        <f t="shared" si="12"/>
        <v>2</v>
      </c>
      <c r="J39" s="17">
        <f t="shared" si="12"/>
        <v>2</v>
      </c>
      <c r="K39" s="17">
        <f t="shared" si="12"/>
        <v>2</v>
      </c>
      <c r="L39" s="17">
        <f t="shared" si="12"/>
        <v>2</v>
      </c>
      <c r="M39" s="17">
        <f t="shared" si="12"/>
        <v>2</v>
      </c>
      <c r="N39" s="17">
        <f t="shared" si="12"/>
        <v>2</v>
      </c>
      <c r="O39" s="17">
        <f t="shared" si="12"/>
        <v>2</v>
      </c>
      <c r="P39" s="17">
        <f t="shared" si="12"/>
        <v>2</v>
      </c>
      <c r="Q39" s="17">
        <f t="shared" si="12"/>
        <v>2</v>
      </c>
      <c r="R39" s="17">
        <f t="shared" si="12"/>
        <v>2</v>
      </c>
      <c r="S39" s="17">
        <f t="shared" si="12"/>
        <v>2</v>
      </c>
      <c r="T39" s="17">
        <f t="shared" si="12"/>
        <v>2</v>
      </c>
      <c r="U39" s="17">
        <f t="shared" si="12"/>
        <v>2</v>
      </c>
      <c r="V39" s="17">
        <f t="shared" si="12"/>
        <v>2</v>
      </c>
      <c r="W39" s="17">
        <f t="shared" si="12"/>
        <v>2</v>
      </c>
      <c r="X39" s="17">
        <f t="shared" si="12"/>
        <v>2</v>
      </c>
      <c r="Y39" s="17">
        <f t="shared" si="12"/>
        <v>2</v>
      </c>
      <c r="Z39" s="17">
        <f>COUNTIF(Z5,"&gt;0")+COUNTIF(Z8,"&gt;0")+COUNTIF(Z11,"&gt;0")+COUNTIF(Z14,"&gt;0")+COUNTIF(Z17,"&gt;0")+COUNTIF(Z20,"&gt;0")+COUNTIF(Z23,"&gt;0")+COUNTIF(Z26,"&gt;0")+COUNTIF(Z29,"&gt;0")+COUNTIF(Z32,"&gt;0")+COUNTIF(Z35,"&gt;0")</f>
        <v>2</v>
      </c>
      <c r="AA39" s="17">
        <f t="shared" si="12"/>
        <v>2</v>
      </c>
      <c r="AB39" s="17">
        <f t="shared" si="12"/>
        <v>2</v>
      </c>
      <c r="AC39" s="17">
        <f t="shared" si="12"/>
        <v>2</v>
      </c>
      <c r="AD39" s="17">
        <f t="shared" si="12"/>
        <v>2</v>
      </c>
      <c r="AE39" s="17">
        <f t="shared" si="12"/>
        <v>2</v>
      </c>
      <c r="AF39" s="17">
        <f t="shared" si="12"/>
        <v>2</v>
      </c>
      <c r="AG39" s="17"/>
      <c r="AH39" s="17"/>
      <c r="AI39" s="17"/>
      <c r="AJ39" s="17"/>
    </row>
    <row r="40" spans="1:33" ht="11.25">
      <c r="A40" s="1" t="s">
        <v>11</v>
      </c>
      <c r="B40" s="20"/>
      <c r="C40" s="17">
        <f>COUNTIF(C6,"&gt;0")+COUNTIF(C9,"&gt;0")+COUNTIF(C12,"&gt;0")+COUNTIF(C15,"&gt;0")+COUNTIF(C18,"&gt;0")+COUNTIF(C21,"&gt;0")+COUNTIF(C24,"&gt;0")+COUNTIF(C27,"&gt;0")+COUNTIF(C30,"&gt;0")+COUNTIF(C33,"&gt;0")+COUNTIF(C36,"&gt;0")</f>
        <v>2</v>
      </c>
      <c r="D40" s="17">
        <f t="shared" si="12"/>
        <v>2</v>
      </c>
      <c r="E40" s="17">
        <f t="shared" si="12"/>
        <v>2</v>
      </c>
      <c r="F40" s="17">
        <f t="shared" si="12"/>
        <v>2</v>
      </c>
      <c r="G40" s="17">
        <f t="shared" si="12"/>
        <v>2</v>
      </c>
      <c r="H40" s="17">
        <f t="shared" si="12"/>
        <v>2</v>
      </c>
      <c r="I40" s="17">
        <f t="shared" si="12"/>
        <v>2</v>
      </c>
      <c r="J40" s="17">
        <f t="shared" si="12"/>
        <v>2</v>
      </c>
      <c r="K40" s="17">
        <f t="shared" si="12"/>
        <v>2</v>
      </c>
      <c r="L40" s="17">
        <f t="shared" si="12"/>
        <v>2</v>
      </c>
      <c r="M40" s="17">
        <f t="shared" si="12"/>
        <v>2</v>
      </c>
      <c r="N40" s="17">
        <f t="shared" si="12"/>
        <v>2</v>
      </c>
      <c r="O40" s="17">
        <f t="shared" si="12"/>
        <v>2</v>
      </c>
      <c r="P40" s="17">
        <f t="shared" si="12"/>
        <v>2</v>
      </c>
      <c r="Q40" s="17">
        <f t="shared" si="12"/>
        <v>2</v>
      </c>
      <c r="R40" s="17">
        <f t="shared" si="12"/>
        <v>2</v>
      </c>
      <c r="S40" s="17">
        <f t="shared" si="12"/>
        <v>2</v>
      </c>
      <c r="T40" s="17">
        <f t="shared" si="12"/>
        <v>2</v>
      </c>
      <c r="U40" s="17">
        <f t="shared" si="12"/>
        <v>2</v>
      </c>
      <c r="V40" s="17">
        <f t="shared" si="12"/>
        <v>2</v>
      </c>
      <c r="W40" s="17">
        <f t="shared" si="12"/>
        <v>2</v>
      </c>
      <c r="X40" s="17">
        <f t="shared" si="12"/>
        <v>2</v>
      </c>
      <c r="Y40" s="17">
        <f t="shared" si="12"/>
        <v>2</v>
      </c>
      <c r="Z40" s="17">
        <f>COUNTIF(Z6,"&gt;0")+COUNTIF(Z9,"&gt;0")+COUNTIF(Z12,"&gt;0")+COUNTIF(Z15,"&gt;0")+COUNTIF(Z18,"&gt;0")+COUNTIF(Z21,"&gt;0")+COUNTIF(Z24,"&gt;0")+COUNTIF(Z27,"&gt;0")+COUNTIF(Z30,"&gt;0")+COUNTIF(Z33,"&gt;0")+COUNTIF(Z36,"&gt;0")</f>
        <v>2</v>
      </c>
      <c r="AA40" s="17">
        <f t="shared" si="12"/>
        <v>2</v>
      </c>
      <c r="AB40" s="17">
        <f t="shared" si="12"/>
        <v>2</v>
      </c>
      <c r="AC40" s="17">
        <f t="shared" si="12"/>
        <v>2</v>
      </c>
      <c r="AD40" s="17">
        <f t="shared" si="12"/>
        <v>2</v>
      </c>
      <c r="AE40" s="17">
        <f t="shared" si="12"/>
        <v>2</v>
      </c>
      <c r="AF40" s="17">
        <f t="shared" si="12"/>
        <v>2</v>
      </c>
      <c r="AG40" s="17"/>
    </row>
    <row r="41" spans="2:3" ht="9.75">
      <c r="B41" s="21"/>
      <c r="C41" s="3"/>
    </row>
    <row r="42" spans="1:32" ht="9.75">
      <c r="A42" s="1" t="s">
        <v>41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</row>
  </sheetData>
  <sheetProtection/>
  <mergeCells count="2">
    <mergeCell ref="A2:A4"/>
    <mergeCell ref="B1:AH1"/>
  </mergeCells>
  <printOptions/>
  <pageMargins left="0.2" right="0.19" top="0.67" bottom="0.66" header="0" footer="0"/>
  <pageSetup fitToHeight="1" fitToWidth="1" horizontalDpi="600" verticalDpi="600" orientation="landscape" paperSize="9" scale="8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2"/>
  <sheetViews>
    <sheetView zoomScale="200" zoomScaleNormal="200" workbookViewId="0" topLeftCell="A1">
      <selection activeCell="U27" sqref="U27"/>
    </sheetView>
  </sheetViews>
  <sheetFormatPr defaultColWidth="8.8515625" defaultRowHeight="12.75"/>
  <cols>
    <col min="1" max="1" width="9.7109375" style="1" customWidth="1"/>
    <col min="2" max="2" width="5.421875" style="1" customWidth="1"/>
    <col min="3" max="33" width="3.421875" style="1" customWidth="1"/>
    <col min="34" max="34" width="9.28125" style="1" customWidth="1"/>
    <col min="35" max="35" width="8.421875" style="1" customWidth="1"/>
    <col min="36" max="37" width="3.421875" style="1" customWidth="1"/>
    <col min="38" max="16384" width="8.8515625" style="1" customWidth="1"/>
  </cols>
  <sheetData>
    <row r="1" spans="1:37" ht="19.5" customHeight="1" thickBot="1">
      <c r="A1" s="18" t="s">
        <v>30</v>
      </c>
      <c r="B1" s="157" t="s">
        <v>28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7" t="s">
        <v>16</v>
      </c>
      <c r="AK1" s="7" t="s">
        <v>17</v>
      </c>
    </row>
    <row r="2" spans="1:37" ht="13.5" customHeight="1" thickBot="1">
      <c r="A2" s="158">
        <v>2016</v>
      </c>
      <c r="B2" s="41" t="s">
        <v>10</v>
      </c>
      <c r="C2" s="43"/>
      <c r="D2" s="53">
        <v>26</v>
      </c>
      <c r="E2" s="133"/>
      <c r="F2" s="53"/>
      <c r="G2" s="53"/>
      <c r="H2" s="53"/>
      <c r="I2" s="53">
        <v>27</v>
      </c>
      <c r="J2" s="53"/>
      <c r="K2" s="53"/>
      <c r="L2" s="133"/>
      <c r="M2" s="54"/>
      <c r="N2" s="53"/>
      <c r="O2" s="53"/>
      <c r="P2" s="53">
        <v>28</v>
      </c>
      <c r="Q2" s="53"/>
      <c r="R2" s="53"/>
      <c r="S2" s="133"/>
      <c r="T2" s="54"/>
      <c r="U2" s="53"/>
      <c r="V2" s="53"/>
      <c r="W2" s="53">
        <v>29</v>
      </c>
      <c r="X2" s="53"/>
      <c r="Y2" s="53"/>
      <c r="Z2" s="133"/>
      <c r="AA2" s="54"/>
      <c r="AB2" s="53"/>
      <c r="AC2" s="53"/>
      <c r="AD2" s="53">
        <v>30</v>
      </c>
      <c r="AE2" s="53"/>
      <c r="AF2" s="53"/>
      <c r="AG2" s="53"/>
      <c r="AH2" s="24"/>
      <c r="AI2" s="25" t="s">
        <v>18</v>
      </c>
      <c r="AJ2" s="17"/>
      <c r="AK2" s="17"/>
    </row>
    <row r="3" spans="1:37" ht="9.75">
      <c r="A3" s="158"/>
      <c r="B3" s="42" t="s">
        <v>8</v>
      </c>
      <c r="C3" s="97">
        <v>1</v>
      </c>
      <c r="D3" s="98">
        <f aca="true" t="shared" si="0" ref="D3:AF3">C3+1</f>
        <v>2</v>
      </c>
      <c r="E3" s="100">
        <f t="shared" si="0"/>
        <v>3</v>
      </c>
      <c r="F3" s="101">
        <f t="shared" si="0"/>
        <v>4</v>
      </c>
      <c r="G3" s="98">
        <f t="shared" si="0"/>
        <v>5</v>
      </c>
      <c r="H3" s="98">
        <f t="shared" si="0"/>
        <v>6</v>
      </c>
      <c r="I3" s="98">
        <f t="shared" si="0"/>
        <v>7</v>
      </c>
      <c r="J3" s="98">
        <f t="shared" si="0"/>
        <v>8</v>
      </c>
      <c r="K3" s="98">
        <f t="shared" si="0"/>
        <v>9</v>
      </c>
      <c r="L3" s="100">
        <f t="shared" si="0"/>
        <v>10</v>
      </c>
      <c r="M3" s="101">
        <f t="shared" si="0"/>
        <v>11</v>
      </c>
      <c r="N3" s="98">
        <f t="shared" si="0"/>
        <v>12</v>
      </c>
      <c r="O3" s="98">
        <f t="shared" si="0"/>
        <v>13</v>
      </c>
      <c r="P3" s="98">
        <f t="shared" si="0"/>
        <v>14</v>
      </c>
      <c r="Q3" s="98">
        <f t="shared" si="0"/>
        <v>15</v>
      </c>
      <c r="R3" s="98">
        <f t="shared" si="0"/>
        <v>16</v>
      </c>
      <c r="S3" s="100">
        <f t="shared" si="0"/>
        <v>17</v>
      </c>
      <c r="T3" s="101">
        <f t="shared" si="0"/>
        <v>18</v>
      </c>
      <c r="U3" s="98">
        <f t="shared" si="0"/>
        <v>19</v>
      </c>
      <c r="V3" s="98">
        <f t="shared" si="0"/>
        <v>20</v>
      </c>
      <c r="W3" s="98">
        <f t="shared" si="0"/>
        <v>21</v>
      </c>
      <c r="X3" s="98">
        <f t="shared" si="0"/>
        <v>22</v>
      </c>
      <c r="Y3" s="98">
        <f t="shared" si="0"/>
        <v>23</v>
      </c>
      <c r="Z3" s="100">
        <f t="shared" si="0"/>
        <v>24</v>
      </c>
      <c r="AA3" s="101">
        <f t="shared" si="0"/>
        <v>25</v>
      </c>
      <c r="AB3" s="98">
        <f t="shared" si="0"/>
        <v>26</v>
      </c>
      <c r="AC3" s="98">
        <f t="shared" si="0"/>
        <v>27</v>
      </c>
      <c r="AD3" s="98">
        <f t="shared" si="0"/>
        <v>28</v>
      </c>
      <c r="AE3" s="98">
        <f t="shared" si="0"/>
        <v>29</v>
      </c>
      <c r="AF3" s="98">
        <f t="shared" si="0"/>
        <v>30</v>
      </c>
      <c r="AG3" s="100">
        <v>31</v>
      </c>
      <c r="AH3" s="26" t="s">
        <v>6</v>
      </c>
      <c r="AI3" s="27" t="s">
        <v>7</v>
      </c>
      <c r="AJ3" s="17"/>
      <c r="AK3" s="17"/>
    </row>
    <row r="4" spans="1:37" ht="10.5" thickBot="1">
      <c r="A4" s="159"/>
      <c r="B4" s="42" t="s">
        <v>9</v>
      </c>
      <c r="C4" s="103" t="s">
        <v>3</v>
      </c>
      <c r="D4" s="104" t="s">
        <v>4</v>
      </c>
      <c r="E4" s="105" t="s">
        <v>5</v>
      </c>
      <c r="F4" s="104" t="s">
        <v>0</v>
      </c>
      <c r="G4" s="104" t="s">
        <v>1</v>
      </c>
      <c r="H4" s="104" t="s">
        <v>2</v>
      </c>
      <c r="I4" s="104" t="s">
        <v>1</v>
      </c>
      <c r="J4" s="104" t="s">
        <v>3</v>
      </c>
      <c r="K4" s="101" t="s">
        <v>4</v>
      </c>
      <c r="L4" s="105" t="s">
        <v>5</v>
      </c>
      <c r="M4" s="104" t="s">
        <v>0</v>
      </c>
      <c r="N4" s="104" t="s">
        <v>1</v>
      </c>
      <c r="O4" s="104" t="s">
        <v>2</v>
      </c>
      <c r="P4" s="104" t="s">
        <v>1</v>
      </c>
      <c r="Q4" s="104" t="s">
        <v>3</v>
      </c>
      <c r="R4" s="104" t="s">
        <v>4</v>
      </c>
      <c r="S4" s="105" t="s">
        <v>5</v>
      </c>
      <c r="T4" s="104" t="s">
        <v>0</v>
      </c>
      <c r="U4" s="104" t="s">
        <v>1</v>
      </c>
      <c r="V4" s="104" t="s">
        <v>2</v>
      </c>
      <c r="W4" s="104" t="s">
        <v>1</v>
      </c>
      <c r="X4" s="104" t="s">
        <v>3</v>
      </c>
      <c r="Y4" s="104" t="s">
        <v>4</v>
      </c>
      <c r="Z4" s="105" t="s">
        <v>5</v>
      </c>
      <c r="AA4" s="104" t="s">
        <v>0</v>
      </c>
      <c r="AB4" s="104" t="s">
        <v>1</v>
      </c>
      <c r="AC4" s="104" t="s">
        <v>2</v>
      </c>
      <c r="AD4" s="104" t="s">
        <v>1</v>
      </c>
      <c r="AE4" s="104" t="s">
        <v>3</v>
      </c>
      <c r="AF4" s="104" t="s">
        <v>4</v>
      </c>
      <c r="AG4" s="105" t="s">
        <v>5</v>
      </c>
      <c r="AH4" s="28"/>
      <c r="AI4" s="29"/>
      <c r="AJ4" s="17"/>
      <c r="AK4" s="17"/>
    </row>
    <row r="5" spans="1:37" ht="10.5" thickBot="1">
      <c r="A5" s="33">
        <v>1</v>
      </c>
      <c r="B5" s="95">
        <f>COUNTIF(C38:AG38,"=1")</f>
        <v>7</v>
      </c>
      <c r="C5" s="22"/>
      <c r="D5" s="123"/>
      <c r="E5" s="124"/>
      <c r="F5" s="9"/>
      <c r="G5" s="9"/>
      <c r="H5" s="9"/>
      <c r="I5" s="9"/>
      <c r="J5" s="9"/>
      <c r="K5" s="123"/>
      <c r="L5" s="124"/>
      <c r="M5" s="9"/>
      <c r="N5" s="9">
        <v>10</v>
      </c>
      <c r="O5" s="9">
        <v>10</v>
      </c>
      <c r="P5" s="9"/>
      <c r="Q5" s="9"/>
      <c r="R5" s="123"/>
      <c r="S5" s="124"/>
      <c r="T5" s="9"/>
      <c r="U5" s="9"/>
      <c r="V5" s="9"/>
      <c r="W5" s="9"/>
      <c r="X5" s="9"/>
      <c r="Y5" s="123"/>
      <c r="Z5" s="124">
        <v>9.5</v>
      </c>
      <c r="AA5" s="9">
        <v>10</v>
      </c>
      <c r="AB5" s="9">
        <v>10</v>
      </c>
      <c r="AC5" s="9">
        <v>10</v>
      </c>
      <c r="AD5" s="9"/>
      <c r="AE5" s="9"/>
      <c r="AF5" s="123"/>
      <c r="AG5" s="124"/>
      <c r="AH5" s="30">
        <f>SUM(C5:AG5)</f>
        <v>59.5</v>
      </c>
      <c r="AI5" s="30">
        <f>SUM(AH6)*3/37</f>
        <v>5.391891891891892</v>
      </c>
      <c r="AJ5" s="17"/>
      <c r="AK5" s="17">
        <v>-21</v>
      </c>
    </row>
    <row r="6" spans="1:37" s="2" customFormat="1" ht="10.5" thickBot="1">
      <c r="A6" s="102" t="str">
        <f>REPT(Maj!A6,1)</f>
        <v>Charly</v>
      </c>
      <c r="B6" s="36">
        <f>SUM(Juni!AH6)</f>
        <v>-13.626756756756777</v>
      </c>
      <c r="C6" s="23"/>
      <c r="D6" s="125"/>
      <c r="E6" s="126"/>
      <c r="F6" s="12"/>
      <c r="G6" s="12"/>
      <c r="H6" s="12"/>
      <c r="I6" s="12"/>
      <c r="J6" s="12"/>
      <c r="K6" s="125"/>
      <c r="L6" s="126"/>
      <c r="M6" s="12"/>
      <c r="N6" s="12"/>
      <c r="O6" s="12"/>
      <c r="P6" s="12"/>
      <c r="Q6" s="12"/>
      <c r="R6" s="125"/>
      <c r="S6" s="126"/>
      <c r="T6" s="12">
        <v>9.5</v>
      </c>
      <c r="U6" s="12">
        <v>9.5</v>
      </c>
      <c r="V6" s="12">
        <v>9.5</v>
      </c>
      <c r="W6" s="12">
        <v>9.5</v>
      </c>
      <c r="X6" s="146">
        <v>9.5</v>
      </c>
      <c r="Y6" s="125"/>
      <c r="Z6" s="126"/>
      <c r="AA6" s="12"/>
      <c r="AB6" s="12"/>
      <c r="AC6" s="12"/>
      <c r="AD6" s="12"/>
      <c r="AE6" s="12"/>
      <c r="AF6" s="125">
        <v>9.5</v>
      </c>
      <c r="AG6" s="126">
        <v>9.5</v>
      </c>
      <c r="AH6" s="31">
        <f>SUM(C6:AG6)</f>
        <v>66.5</v>
      </c>
      <c r="AI6" s="31">
        <f>SUM(AH6+AH5+AI5+B6)-153.55+AJ6+AK6+AK5</f>
        <v>1.2151351351351138</v>
      </c>
      <c r="AJ6" s="149">
        <v>37</v>
      </c>
      <c r="AK6" s="116">
        <f>COUNTIF(D6:AG6,"=9,5")*3</f>
        <v>21</v>
      </c>
    </row>
    <row r="7" spans="1:37" s="2" customFormat="1" ht="10.5" thickBot="1">
      <c r="A7" s="32" t="s">
        <v>12</v>
      </c>
      <c r="B7" s="32"/>
      <c r="C7" s="14">
        <f>24-C5-C6</f>
        <v>24</v>
      </c>
      <c r="D7" s="127">
        <f>24-D5-D6</f>
        <v>24</v>
      </c>
      <c r="E7" s="128">
        <f aca="true" t="shared" si="1" ref="E7:AG7">24-E5-E6</f>
        <v>24</v>
      </c>
      <c r="F7" s="15">
        <f t="shared" si="1"/>
        <v>24</v>
      </c>
      <c r="G7" s="15">
        <f t="shared" si="1"/>
        <v>24</v>
      </c>
      <c r="H7" s="15">
        <f t="shared" si="1"/>
        <v>24</v>
      </c>
      <c r="I7" s="15">
        <f t="shared" si="1"/>
        <v>24</v>
      </c>
      <c r="J7" s="15">
        <f t="shared" si="1"/>
        <v>24</v>
      </c>
      <c r="K7" s="125">
        <f t="shared" si="1"/>
        <v>24</v>
      </c>
      <c r="L7" s="126">
        <f t="shared" si="1"/>
        <v>24</v>
      </c>
      <c r="M7" s="15">
        <f t="shared" si="1"/>
        <v>24</v>
      </c>
      <c r="N7" s="15">
        <f t="shared" si="1"/>
        <v>14</v>
      </c>
      <c r="O7" s="15">
        <f t="shared" si="1"/>
        <v>14</v>
      </c>
      <c r="P7" s="15">
        <f t="shared" si="1"/>
        <v>24</v>
      </c>
      <c r="Q7" s="15">
        <f t="shared" si="1"/>
        <v>24</v>
      </c>
      <c r="R7" s="127">
        <f t="shared" si="1"/>
        <v>24</v>
      </c>
      <c r="S7" s="128">
        <f t="shared" si="1"/>
        <v>24</v>
      </c>
      <c r="T7" s="15">
        <f t="shared" si="1"/>
        <v>14.5</v>
      </c>
      <c r="U7" s="15">
        <f t="shared" si="1"/>
        <v>14.5</v>
      </c>
      <c r="V7" s="15">
        <f t="shared" si="1"/>
        <v>14.5</v>
      </c>
      <c r="W7" s="15">
        <f t="shared" si="1"/>
        <v>14.5</v>
      </c>
      <c r="X7" s="15">
        <f t="shared" si="1"/>
        <v>14.5</v>
      </c>
      <c r="Y7" s="127">
        <f t="shared" si="1"/>
        <v>24</v>
      </c>
      <c r="Z7" s="128">
        <f t="shared" si="1"/>
        <v>14.5</v>
      </c>
      <c r="AA7" s="15">
        <f t="shared" si="1"/>
        <v>14</v>
      </c>
      <c r="AB7" s="15">
        <f t="shared" si="1"/>
        <v>14</v>
      </c>
      <c r="AC7" s="15">
        <f t="shared" si="1"/>
        <v>14</v>
      </c>
      <c r="AD7" s="15">
        <f t="shared" si="1"/>
        <v>24</v>
      </c>
      <c r="AE7" s="15">
        <f t="shared" si="1"/>
        <v>24</v>
      </c>
      <c r="AF7" s="127">
        <f t="shared" si="1"/>
        <v>14.5</v>
      </c>
      <c r="AG7" s="128">
        <f t="shared" si="1"/>
        <v>14.5</v>
      </c>
      <c r="AH7" s="32"/>
      <c r="AI7" s="32"/>
      <c r="AJ7" s="52"/>
      <c r="AK7" s="52"/>
    </row>
    <row r="8" spans="1:37" s="2" customFormat="1" ht="10.5" thickBot="1">
      <c r="A8" s="33">
        <v>2</v>
      </c>
      <c r="B8" s="95">
        <f>COUNTIF(C38:AG38,"=2")</f>
        <v>4</v>
      </c>
      <c r="C8" s="22">
        <v>10</v>
      </c>
      <c r="D8" s="123">
        <v>9.5</v>
      </c>
      <c r="E8" s="124">
        <v>9.5</v>
      </c>
      <c r="F8" s="113">
        <v>10</v>
      </c>
      <c r="G8" s="9"/>
      <c r="H8" s="9"/>
      <c r="I8" s="9"/>
      <c r="J8" s="9"/>
      <c r="K8" s="123"/>
      <c r="L8" s="124"/>
      <c r="M8" s="9"/>
      <c r="N8" s="9" t="s">
        <v>46</v>
      </c>
      <c r="O8" s="9" t="s">
        <v>46</v>
      </c>
      <c r="P8" s="9" t="s">
        <v>46</v>
      </c>
      <c r="Q8" s="9" t="s">
        <v>46</v>
      </c>
      <c r="R8" s="123"/>
      <c r="S8" s="124"/>
      <c r="T8" s="9"/>
      <c r="U8" s="9"/>
      <c r="V8" s="9"/>
      <c r="W8" s="9"/>
      <c r="X8" s="9"/>
      <c r="Y8" s="123"/>
      <c r="Z8" s="124"/>
      <c r="AA8" s="9"/>
      <c r="AB8" s="9"/>
      <c r="AC8" s="9"/>
      <c r="AD8" s="9">
        <v>10</v>
      </c>
      <c r="AE8" s="9">
        <v>10</v>
      </c>
      <c r="AF8" s="123">
        <v>9.5</v>
      </c>
      <c r="AG8" s="124">
        <v>9.5</v>
      </c>
      <c r="AH8" s="30">
        <f>SUM(C8:AG8)</f>
        <v>78</v>
      </c>
      <c r="AI8" s="30">
        <f>SUM(AH9)*3/37</f>
        <v>3.081081081081081</v>
      </c>
      <c r="AJ8" s="52"/>
      <c r="AK8" s="52">
        <v>-12</v>
      </c>
    </row>
    <row r="9" spans="1:37" s="2" customFormat="1" ht="10.5" thickBot="1">
      <c r="A9" s="102" t="str">
        <f>REPT(Maj!A9,1)</f>
        <v>Jens Mollerup</v>
      </c>
      <c r="B9" s="36">
        <f>SUM(Juni!AH9)</f>
        <v>0.16432432432429778</v>
      </c>
      <c r="C9" s="23"/>
      <c r="D9" s="125"/>
      <c r="E9" s="126"/>
      <c r="F9" s="12"/>
      <c r="G9" s="12"/>
      <c r="H9" s="12">
        <v>9.5</v>
      </c>
      <c r="I9" s="12">
        <v>9.5</v>
      </c>
      <c r="J9" s="12">
        <v>9.5</v>
      </c>
      <c r="K9" s="125">
        <v>9.5</v>
      </c>
      <c r="L9" s="126"/>
      <c r="M9" s="12"/>
      <c r="N9" s="12"/>
      <c r="O9" s="12"/>
      <c r="P9" s="12"/>
      <c r="Q9" s="12"/>
      <c r="R9" s="125"/>
      <c r="S9" s="126"/>
      <c r="T9" s="12"/>
      <c r="U9" s="12"/>
      <c r="V9" s="12"/>
      <c r="W9" s="12"/>
      <c r="X9" s="12"/>
      <c r="Y9" s="125"/>
      <c r="Z9" s="126"/>
      <c r="AA9" s="12"/>
      <c r="AB9" s="12"/>
      <c r="AC9" s="12"/>
      <c r="AD9" s="12"/>
      <c r="AE9" s="12"/>
      <c r="AF9" s="125"/>
      <c r="AG9" s="126"/>
      <c r="AH9" s="31">
        <f>SUM(C9:AG9)</f>
        <v>38</v>
      </c>
      <c r="AI9" s="31">
        <f>SUM(AH9+AH8+AI8+B9)-153.55+AJ9+AK9+AK8</f>
        <v>2.695405405405367</v>
      </c>
      <c r="AJ9" s="149">
        <v>37</v>
      </c>
      <c r="AK9" s="116">
        <f>COUNTIF(D9:AG9,"=9,5")*3</f>
        <v>12</v>
      </c>
    </row>
    <row r="10" spans="1:37" s="2" customFormat="1" ht="10.5" thickBot="1">
      <c r="A10" s="32" t="s">
        <v>12</v>
      </c>
      <c r="B10" s="32"/>
      <c r="C10" s="14">
        <f>24-C8-C9</f>
        <v>14</v>
      </c>
      <c r="D10" s="127">
        <f>24-D8-D9</f>
        <v>14.5</v>
      </c>
      <c r="E10" s="128">
        <f aca="true" t="shared" si="2" ref="E10:AG10">24-E8-E9</f>
        <v>14.5</v>
      </c>
      <c r="F10" s="15">
        <f t="shared" si="2"/>
        <v>14</v>
      </c>
      <c r="G10" s="15">
        <f t="shared" si="2"/>
        <v>24</v>
      </c>
      <c r="H10" s="15">
        <f t="shared" si="2"/>
        <v>14.5</v>
      </c>
      <c r="I10" s="15">
        <f t="shared" si="2"/>
        <v>14.5</v>
      </c>
      <c r="J10" s="15">
        <f t="shared" si="2"/>
        <v>14.5</v>
      </c>
      <c r="K10" s="125">
        <f t="shared" si="2"/>
        <v>14.5</v>
      </c>
      <c r="L10" s="126">
        <f t="shared" si="2"/>
        <v>24</v>
      </c>
      <c r="M10" s="15">
        <f t="shared" si="2"/>
        <v>24</v>
      </c>
      <c r="N10" s="15" t="e">
        <f t="shared" si="2"/>
        <v>#VALUE!</v>
      </c>
      <c r="O10" s="15" t="e">
        <f t="shared" si="2"/>
        <v>#VALUE!</v>
      </c>
      <c r="P10" s="15" t="e">
        <f t="shared" si="2"/>
        <v>#VALUE!</v>
      </c>
      <c r="Q10" s="15" t="e">
        <f t="shared" si="2"/>
        <v>#VALUE!</v>
      </c>
      <c r="R10" s="127">
        <f t="shared" si="2"/>
        <v>24</v>
      </c>
      <c r="S10" s="128">
        <f t="shared" si="2"/>
        <v>24</v>
      </c>
      <c r="T10" s="15">
        <f t="shared" si="2"/>
        <v>24</v>
      </c>
      <c r="U10" s="15">
        <f t="shared" si="2"/>
        <v>24</v>
      </c>
      <c r="V10" s="15">
        <f t="shared" si="2"/>
        <v>24</v>
      </c>
      <c r="W10" s="15">
        <f t="shared" si="2"/>
        <v>24</v>
      </c>
      <c r="X10" s="15">
        <f t="shared" si="2"/>
        <v>24</v>
      </c>
      <c r="Y10" s="127">
        <f t="shared" si="2"/>
        <v>24</v>
      </c>
      <c r="Z10" s="128">
        <f t="shared" si="2"/>
        <v>24</v>
      </c>
      <c r="AA10" s="15">
        <f t="shared" si="2"/>
        <v>24</v>
      </c>
      <c r="AB10" s="15">
        <f t="shared" si="2"/>
        <v>24</v>
      </c>
      <c r="AC10" s="15">
        <f t="shared" si="2"/>
        <v>24</v>
      </c>
      <c r="AD10" s="15">
        <f t="shared" si="2"/>
        <v>14</v>
      </c>
      <c r="AE10" s="15">
        <f t="shared" si="2"/>
        <v>14</v>
      </c>
      <c r="AF10" s="127">
        <f t="shared" si="2"/>
        <v>14.5</v>
      </c>
      <c r="AG10" s="128">
        <f t="shared" si="2"/>
        <v>14.5</v>
      </c>
      <c r="AH10" s="32"/>
      <c r="AI10" s="32"/>
      <c r="AJ10" s="52"/>
      <c r="AK10" s="52"/>
    </row>
    <row r="11" spans="1:37" s="2" customFormat="1" ht="10.5" thickBot="1">
      <c r="A11" s="33">
        <v>3</v>
      </c>
      <c r="B11" s="95">
        <f>COUNTIF(C38:AG38,"=3")</f>
        <v>3</v>
      </c>
      <c r="C11" s="22"/>
      <c r="D11" s="123"/>
      <c r="E11" s="124"/>
      <c r="F11" s="9"/>
      <c r="G11" s="9"/>
      <c r="H11" s="9"/>
      <c r="I11" s="9"/>
      <c r="J11" s="9"/>
      <c r="K11" s="123"/>
      <c r="L11" s="124"/>
      <c r="M11" s="9"/>
      <c r="N11" s="9"/>
      <c r="O11" s="9"/>
      <c r="P11" s="9">
        <v>10</v>
      </c>
      <c r="Q11" s="9">
        <v>10</v>
      </c>
      <c r="R11" s="123">
        <v>9.5</v>
      </c>
      <c r="S11" s="124">
        <v>9.5</v>
      </c>
      <c r="T11" s="9"/>
      <c r="U11" s="9"/>
      <c r="V11" s="9"/>
      <c r="W11" s="9"/>
      <c r="X11" s="9"/>
      <c r="Y11" s="123"/>
      <c r="Z11" s="124"/>
      <c r="AA11" s="9"/>
      <c r="AB11" s="9"/>
      <c r="AC11" s="9"/>
      <c r="AD11" s="9"/>
      <c r="AE11" s="9"/>
      <c r="AF11" s="123"/>
      <c r="AG11" s="124"/>
      <c r="AH11" s="30">
        <f>SUM(C11:AG11)</f>
        <v>39</v>
      </c>
      <c r="AI11" s="30">
        <f>SUM(AH12)*3/37</f>
        <v>2.310810810810811</v>
      </c>
      <c r="AJ11" s="52"/>
      <c r="AK11" s="52"/>
    </row>
    <row r="12" spans="1:37" s="2" customFormat="1" ht="10.5" thickBot="1">
      <c r="A12" s="102" t="str">
        <f>REPT(Maj!A12,1)</f>
        <v>Iver</v>
      </c>
      <c r="B12" s="36">
        <f>SUM(Juni!AH12)</f>
        <v>-7.648108108108119</v>
      </c>
      <c r="C12" s="23">
        <v>9.5</v>
      </c>
      <c r="D12" s="125"/>
      <c r="E12" s="126"/>
      <c r="F12" s="12"/>
      <c r="G12" s="12"/>
      <c r="H12" s="12"/>
      <c r="I12" s="12"/>
      <c r="J12" s="12" t="s">
        <v>46</v>
      </c>
      <c r="K12" s="125" t="s">
        <v>46</v>
      </c>
      <c r="L12" s="126" t="s">
        <v>46</v>
      </c>
      <c r="M12" s="12" t="s">
        <v>46</v>
      </c>
      <c r="N12" s="12"/>
      <c r="O12" s="12"/>
      <c r="P12" s="12"/>
      <c r="Q12" s="12"/>
      <c r="R12" s="125"/>
      <c r="S12" s="126"/>
      <c r="T12" s="12"/>
      <c r="U12" s="12"/>
      <c r="V12" s="12" t="s">
        <v>46</v>
      </c>
      <c r="W12" s="12" t="s">
        <v>46</v>
      </c>
      <c r="X12" s="12" t="s">
        <v>46</v>
      </c>
      <c r="Y12" s="125"/>
      <c r="Z12" s="126"/>
      <c r="AA12" s="12">
        <v>9.5</v>
      </c>
      <c r="AB12" s="12">
        <v>9.5</v>
      </c>
      <c r="AC12" s="12"/>
      <c r="AD12" s="12"/>
      <c r="AE12" s="12"/>
      <c r="AF12" s="125"/>
      <c r="AG12" s="126"/>
      <c r="AH12" s="31">
        <f>SUM(C12:AG12)</f>
        <v>28.5</v>
      </c>
      <c r="AI12" s="31">
        <f>SUM(AH12+AH11+AI11+B12)-153.55+AJ12+AK12+AK11</f>
        <v>-11.387297297297323</v>
      </c>
      <c r="AJ12" s="149">
        <v>74</v>
      </c>
      <c r="AK12" s="116">
        <f>COUNTIF(D12:AG12,"=9,5")*3</f>
        <v>6</v>
      </c>
    </row>
    <row r="13" spans="1:37" s="2" customFormat="1" ht="10.5" thickBot="1">
      <c r="A13" s="32" t="s">
        <v>12</v>
      </c>
      <c r="B13" s="32"/>
      <c r="C13" s="14">
        <f>24-C11-C12</f>
        <v>14.5</v>
      </c>
      <c r="D13" s="127">
        <f>24-D11-D12</f>
        <v>24</v>
      </c>
      <c r="E13" s="128">
        <f aca="true" t="shared" si="3" ref="E13:AG13">24-E11-E12</f>
        <v>24</v>
      </c>
      <c r="F13" s="15">
        <f t="shared" si="3"/>
        <v>24</v>
      </c>
      <c r="G13" s="15">
        <f t="shared" si="3"/>
        <v>24</v>
      </c>
      <c r="H13" s="15">
        <f t="shared" si="3"/>
        <v>24</v>
      </c>
      <c r="I13" s="15">
        <f t="shared" si="3"/>
        <v>24</v>
      </c>
      <c r="J13" s="15" t="e">
        <f t="shared" si="3"/>
        <v>#VALUE!</v>
      </c>
      <c r="K13" s="125" t="e">
        <f t="shared" si="3"/>
        <v>#VALUE!</v>
      </c>
      <c r="L13" s="126" t="e">
        <f t="shared" si="3"/>
        <v>#VALUE!</v>
      </c>
      <c r="M13" s="15" t="e">
        <f t="shared" si="3"/>
        <v>#VALUE!</v>
      </c>
      <c r="N13" s="15">
        <f t="shared" si="3"/>
        <v>24</v>
      </c>
      <c r="O13" s="15">
        <f t="shared" si="3"/>
        <v>24</v>
      </c>
      <c r="P13" s="15">
        <f t="shared" si="3"/>
        <v>14</v>
      </c>
      <c r="Q13" s="15">
        <f t="shared" si="3"/>
        <v>14</v>
      </c>
      <c r="R13" s="127">
        <f t="shared" si="3"/>
        <v>14.5</v>
      </c>
      <c r="S13" s="128">
        <f t="shared" si="3"/>
        <v>14.5</v>
      </c>
      <c r="T13" s="15">
        <f t="shared" si="3"/>
        <v>24</v>
      </c>
      <c r="U13" s="15">
        <f t="shared" si="3"/>
        <v>24</v>
      </c>
      <c r="V13" s="15" t="e">
        <f t="shared" si="3"/>
        <v>#VALUE!</v>
      </c>
      <c r="W13" s="15" t="e">
        <f t="shared" si="3"/>
        <v>#VALUE!</v>
      </c>
      <c r="X13" s="15" t="e">
        <f t="shared" si="3"/>
        <v>#VALUE!</v>
      </c>
      <c r="Y13" s="127">
        <f t="shared" si="3"/>
        <v>24</v>
      </c>
      <c r="Z13" s="128">
        <f t="shared" si="3"/>
        <v>24</v>
      </c>
      <c r="AA13" s="15">
        <f t="shared" si="3"/>
        <v>14.5</v>
      </c>
      <c r="AB13" s="15">
        <f t="shared" si="3"/>
        <v>14.5</v>
      </c>
      <c r="AC13" s="15">
        <f t="shared" si="3"/>
        <v>24</v>
      </c>
      <c r="AD13" s="15">
        <f t="shared" si="3"/>
        <v>24</v>
      </c>
      <c r="AE13" s="15">
        <f t="shared" si="3"/>
        <v>24</v>
      </c>
      <c r="AF13" s="127">
        <f t="shared" si="3"/>
        <v>24</v>
      </c>
      <c r="AG13" s="128">
        <f t="shared" si="3"/>
        <v>24</v>
      </c>
      <c r="AH13" s="32"/>
      <c r="AI13" s="32"/>
      <c r="AJ13" s="52"/>
      <c r="AK13" s="52"/>
    </row>
    <row r="14" spans="1:37" s="2" customFormat="1" ht="10.5" thickBot="1">
      <c r="A14" s="33">
        <v>4</v>
      </c>
      <c r="B14" s="95">
        <f>COUNTIF(C38:AG38,"=4")</f>
        <v>4</v>
      </c>
      <c r="C14" s="22"/>
      <c r="D14" s="123"/>
      <c r="E14" s="144">
        <v>9.5</v>
      </c>
      <c r="F14" s="9">
        <v>10</v>
      </c>
      <c r="G14" s="9">
        <v>10</v>
      </c>
      <c r="H14" s="9">
        <v>10</v>
      </c>
      <c r="I14" s="9">
        <v>10</v>
      </c>
      <c r="J14" s="9"/>
      <c r="K14" s="123"/>
      <c r="L14" s="124"/>
      <c r="M14" s="9"/>
      <c r="N14" s="9"/>
      <c r="O14" s="9"/>
      <c r="P14" s="9"/>
      <c r="Q14" s="9"/>
      <c r="R14" s="123" t="s">
        <v>46</v>
      </c>
      <c r="S14" s="124" t="s">
        <v>46</v>
      </c>
      <c r="T14" s="9" t="s">
        <v>46</v>
      </c>
      <c r="U14" s="9" t="s">
        <v>46</v>
      </c>
      <c r="V14" s="9"/>
      <c r="W14" s="9"/>
      <c r="X14" s="9"/>
      <c r="Y14" s="123"/>
      <c r="Z14" s="124"/>
      <c r="AA14" s="9"/>
      <c r="AB14" s="9"/>
      <c r="AC14" s="9"/>
      <c r="AD14" s="9"/>
      <c r="AE14" s="9"/>
      <c r="AF14" s="123"/>
      <c r="AG14" s="124"/>
      <c r="AH14" s="30">
        <f>SUM(C14:AG14)</f>
        <v>49.5</v>
      </c>
      <c r="AI14" s="30">
        <f>SUM(AH15)*3/37</f>
        <v>3.081081081081081</v>
      </c>
      <c r="AJ14" s="52"/>
      <c r="AK14" s="52">
        <v>-12</v>
      </c>
    </row>
    <row r="15" spans="1:37" s="2" customFormat="1" ht="10.5" thickBot="1">
      <c r="A15" s="102" t="str">
        <f>REPT(Maj!A15,1)</f>
        <v>Pirre</v>
      </c>
      <c r="B15" s="36">
        <f>SUM(Juni!AH15)</f>
        <v>45.43513513513511</v>
      </c>
      <c r="C15" s="23"/>
      <c r="D15" s="125"/>
      <c r="E15" s="126"/>
      <c r="F15" s="12"/>
      <c r="G15" s="12"/>
      <c r="H15" s="12"/>
      <c r="I15" s="12"/>
      <c r="J15" s="12"/>
      <c r="K15" s="125"/>
      <c r="L15" s="126">
        <v>9.5</v>
      </c>
      <c r="M15" s="12">
        <v>9.5</v>
      </c>
      <c r="N15" s="12">
        <v>9.5</v>
      </c>
      <c r="O15" s="12">
        <v>9.5</v>
      </c>
      <c r="P15" s="12"/>
      <c r="Q15" s="12"/>
      <c r="R15" s="125"/>
      <c r="S15" s="126"/>
      <c r="T15" s="12"/>
      <c r="U15" s="12"/>
      <c r="V15" s="12"/>
      <c r="W15" s="12"/>
      <c r="X15" s="12"/>
      <c r="Y15" s="125"/>
      <c r="Z15" s="126"/>
      <c r="AA15" s="12"/>
      <c r="AB15" s="12"/>
      <c r="AC15" s="12"/>
      <c r="AD15" s="12"/>
      <c r="AE15" s="12"/>
      <c r="AF15" s="125"/>
      <c r="AG15" s="126"/>
      <c r="AH15" s="31">
        <f>SUM(C15:AG15)</f>
        <v>38</v>
      </c>
      <c r="AI15" s="31">
        <f>SUM(AH15+AH14+AI14+B15)-153.55+AJ15+AK15+AK14</f>
        <v>19.466216216216196</v>
      </c>
      <c r="AJ15" s="149">
        <v>37</v>
      </c>
      <c r="AK15" s="116">
        <f>COUNTIF(D15:AG15,"=9,5")*3</f>
        <v>12</v>
      </c>
    </row>
    <row r="16" spans="1:37" s="2" customFormat="1" ht="10.5" thickBot="1">
      <c r="A16" s="32" t="s">
        <v>12</v>
      </c>
      <c r="B16" s="32"/>
      <c r="C16" s="14">
        <f>24-C14-C15</f>
        <v>24</v>
      </c>
      <c r="D16" s="127">
        <f>24-D14-D15</f>
        <v>24</v>
      </c>
      <c r="E16" s="128">
        <f aca="true" t="shared" si="4" ref="E16:AG16">24-E14-E15</f>
        <v>14.5</v>
      </c>
      <c r="F16" s="15">
        <f t="shared" si="4"/>
        <v>14</v>
      </c>
      <c r="G16" s="15">
        <f t="shared" si="4"/>
        <v>14</v>
      </c>
      <c r="H16" s="15">
        <f t="shared" si="4"/>
        <v>14</v>
      </c>
      <c r="I16" s="15">
        <f t="shared" si="4"/>
        <v>14</v>
      </c>
      <c r="J16" s="15">
        <f t="shared" si="4"/>
        <v>24</v>
      </c>
      <c r="K16" s="125">
        <f t="shared" si="4"/>
        <v>24</v>
      </c>
      <c r="L16" s="126">
        <f t="shared" si="4"/>
        <v>14.5</v>
      </c>
      <c r="M16" s="15">
        <f t="shared" si="4"/>
        <v>14.5</v>
      </c>
      <c r="N16" s="15">
        <f t="shared" si="4"/>
        <v>14.5</v>
      </c>
      <c r="O16" s="15">
        <f t="shared" si="4"/>
        <v>14.5</v>
      </c>
      <c r="P16" s="15">
        <f t="shared" si="4"/>
        <v>24</v>
      </c>
      <c r="Q16" s="15">
        <f t="shared" si="4"/>
        <v>24</v>
      </c>
      <c r="R16" s="127" t="e">
        <f t="shared" si="4"/>
        <v>#VALUE!</v>
      </c>
      <c r="S16" s="128" t="e">
        <f t="shared" si="4"/>
        <v>#VALUE!</v>
      </c>
      <c r="T16" s="15" t="e">
        <f t="shared" si="4"/>
        <v>#VALUE!</v>
      </c>
      <c r="U16" s="15" t="e">
        <f t="shared" si="4"/>
        <v>#VALUE!</v>
      </c>
      <c r="V16" s="15">
        <f t="shared" si="4"/>
        <v>24</v>
      </c>
      <c r="W16" s="15">
        <f t="shared" si="4"/>
        <v>24</v>
      </c>
      <c r="X16" s="15">
        <f t="shared" si="4"/>
        <v>24</v>
      </c>
      <c r="Y16" s="127">
        <f t="shared" si="4"/>
        <v>24</v>
      </c>
      <c r="Z16" s="128">
        <f t="shared" si="4"/>
        <v>24</v>
      </c>
      <c r="AA16" s="15">
        <f t="shared" si="4"/>
        <v>24</v>
      </c>
      <c r="AB16" s="15">
        <f t="shared" si="4"/>
        <v>24</v>
      </c>
      <c r="AC16" s="15">
        <f t="shared" si="4"/>
        <v>24</v>
      </c>
      <c r="AD16" s="15">
        <f t="shared" si="4"/>
        <v>24</v>
      </c>
      <c r="AE16" s="15">
        <f t="shared" si="4"/>
        <v>24</v>
      </c>
      <c r="AF16" s="127">
        <f t="shared" si="4"/>
        <v>24</v>
      </c>
      <c r="AG16" s="128">
        <f t="shared" si="4"/>
        <v>24</v>
      </c>
      <c r="AH16" s="32"/>
      <c r="AI16" s="32"/>
      <c r="AJ16" s="52"/>
      <c r="AK16" s="52"/>
    </row>
    <row r="17" spans="1:37" s="2" customFormat="1" ht="10.5" thickBot="1">
      <c r="A17" s="33">
        <v>5</v>
      </c>
      <c r="B17" s="95">
        <f>COUNTIF(C38:AG38,"=5")</f>
        <v>8</v>
      </c>
      <c r="C17" s="22"/>
      <c r="D17" s="123"/>
      <c r="E17" s="124"/>
      <c r="F17" s="9"/>
      <c r="G17" s="9"/>
      <c r="H17" s="9"/>
      <c r="I17" s="9"/>
      <c r="J17" s="9">
        <v>10</v>
      </c>
      <c r="K17" s="123">
        <v>9.5</v>
      </c>
      <c r="L17" s="124">
        <v>9.5</v>
      </c>
      <c r="M17" s="9">
        <v>10</v>
      </c>
      <c r="N17" s="9"/>
      <c r="O17" s="9"/>
      <c r="P17" s="9"/>
      <c r="Q17" s="9"/>
      <c r="R17" s="123"/>
      <c r="S17" s="124"/>
      <c r="T17" s="9"/>
      <c r="U17" s="113"/>
      <c r="V17" s="9">
        <v>10</v>
      </c>
      <c r="W17" s="9">
        <v>10</v>
      </c>
      <c r="X17" s="9">
        <v>10</v>
      </c>
      <c r="Y17" s="123">
        <v>9.5</v>
      </c>
      <c r="Z17" s="124"/>
      <c r="AA17" s="9"/>
      <c r="AB17" s="9"/>
      <c r="AC17" s="9"/>
      <c r="AD17" s="9"/>
      <c r="AE17" s="9"/>
      <c r="AF17" s="123"/>
      <c r="AG17" s="124"/>
      <c r="AH17" s="30">
        <f>SUM(C17:AG17)</f>
        <v>78.5</v>
      </c>
      <c r="AI17" s="30">
        <f>SUM(AH18)*3/37</f>
        <v>6.162162162162162</v>
      </c>
      <c r="AJ17" s="52"/>
      <c r="AK17" s="52">
        <v>-24</v>
      </c>
    </row>
    <row r="18" spans="1:37" s="2" customFormat="1" ht="10.5" thickBot="1">
      <c r="A18" s="102" t="str">
        <f>REPT(Maj!A18,1)</f>
        <v>Flemming K</v>
      </c>
      <c r="B18" s="36">
        <f>SUM(Juni!AH18)</f>
        <v>-17.98783783783786</v>
      </c>
      <c r="C18" s="23"/>
      <c r="D18" s="125"/>
      <c r="E18" s="126"/>
      <c r="F18" s="12"/>
      <c r="G18" s="12"/>
      <c r="H18" s="12"/>
      <c r="I18" s="12"/>
      <c r="J18" s="12"/>
      <c r="K18" s="125"/>
      <c r="L18" s="126"/>
      <c r="M18" s="12"/>
      <c r="N18" s="12"/>
      <c r="O18" s="12"/>
      <c r="P18" s="12">
        <v>9.5</v>
      </c>
      <c r="Q18" s="12">
        <v>9.5</v>
      </c>
      <c r="R18" s="125">
        <v>9.5</v>
      </c>
      <c r="S18" s="126">
        <v>9.5</v>
      </c>
      <c r="T18" s="12"/>
      <c r="U18" s="12"/>
      <c r="V18" s="12"/>
      <c r="W18" s="12"/>
      <c r="X18" s="12"/>
      <c r="Y18" s="125"/>
      <c r="Z18" s="145">
        <v>9.5</v>
      </c>
      <c r="AA18" s="12"/>
      <c r="AB18" s="12"/>
      <c r="AC18" s="12">
        <v>9.5</v>
      </c>
      <c r="AD18" s="12">
        <v>9.5</v>
      </c>
      <c r="AE18" s="12">
        <v>9.5</v>
      </c>
      <c r="AF18" s="125"/>
      <c r="AG18" s="126"/>
      <c r="AH18" s="31">
        <f>SUM(C18:AG18)</f>
        <v>76</v>
      </c>
      <c r="AI18" s="31">
        <f>SUM(AH18+AH17+AI17+B18)-153.55+AJ18+AK18+AK17</f>
        <v>-10.875675675675723</v>
      </c>
      <c r="AJ18" s="149"/>
      <c r="AK18" s="116">
        <f>COUNTIF(D18:AG18,"=9,5")*3</f>
        <v>24</v>
      </c>
    </row>
    <row r="19" spans="1:37" s="2" customFormat="1" ht="10.5" thickBot="1">
      <c r="A19" s="32" t="s">
        <v>12</v>
      </c>
      <c r="B19" s="32"/>
      <c r="C19" s="14">
        <f>24-C17-C18</f>
        <v>24</v>
      </c>
      <c r="D19" s="127">
        <f>24-D17-D18</f>
        <v>24</v>
      </c>
      <c r="E19" s="128">
        <f aca="true" t="shared" si="5" ref="E19:AG19">24-E17-E18</f>
        <v>24</v>
      </c>
      <c r="F19" s="15">
        <f t="shared" si="5"/>
        <v>24</v>
      </c>
      <c r="G19" s="15">
        <f t="shared" si="5"/>
        <v>24</v>
      </c>
      <c r="H19" s="15">
        <f t="shared" si="5"/>
        <v>24</v>
      </c>
      <c r="I19" s="15">
        <f t="shared" si="5"/>
        <v>24</v>
      </c>
      <c r="J19" s="15">
        <f t="shared" si="5"/>
        <v>14</v>
      </c>
      <c r="K19" s="125">
        <f t="shared" si="5"/>
        <v>14.5</v>
      </c>
      <c r="L19" s="126">
        <f t="shared" si="5"/>
        <v>14.5</v>
      </c>
      <c r="M19" s="15">
        <f t="shared" si="5"/>
        <v>14</v>
      </c>
      <c r="N19" s="15">
        <f t="shared" si="5"/>
        <v>24</v>
      </c>
      <c r="O19" s="15">
        <f t="shared" si="5"/>
        <v>24</v>
      </c>
      <c r="P19" s="15">
        <f t="shared" si="5"/>
        <v>14.5</v>
      </c>
      <c r="Q19" s="15">
        <f t="shared" si="5"/>
        <v>14.5</v>
      </c>
      <c r="R19" s="127">
        <f t="shared" si="5"/>
        <v>14.5</v>
      </c>
      <c r="S19" s="128">
        <f t="shared" si="5"/>
        <v>14.5</v>
      </c>
      <c r="T19" s="15">
        <f t="shared" si="5"/>
        <v>24</v>
      </c>
      <c r="U19" s="15">
        <f t="shared" si="5"/>
        <v>24</v>
      </c>
      <c r="V19" s="15">
        <f t="shared" si="5"/>
        <v>14</v>
      </c>
      <c r="W19" s="15">
        <f t="shared" si="5"/>
        <v>14</v>
      </c>
      <c r="X19" s="15">
        <f t="shared" si="5"/>
        <v>14</v>
      </c>
      <c r="Y19" s="127">
        <f t="shared" si="5"/>
        <v>14.5</v>
      </c>
      <c r="Z19" s="128">
        <f t="shared" si="5"/>
        <v>14.5</v>
      </c>
      <c r="AA19" s="15">
        <f t="shared" si="5"/>
        <v>24</v>
      </c>
      <c r="AB19" s="15">
        <f t="shared" si="5"/>
        <v>24</v>
      </c>
      <c r="AC19" s="15">
        <f t="shared" si="5"/>
        <v>14.5</v>
      </c>
      <c r="AD19" s="15">
        <f t="shared" si="5"/>
        <v>14.5</v>
      </c>
      <c r="AE19" s="15">
        <f t="shared" si="5"/>
        <v>14.5</v>
      </c>
      <c r="AF19" s="127">
        <f t="shared" si="5"/>
        <v>24</v>
      </c>
      <c r="AG19" s="128">
        <f t="shared" si="5"/>
        <v>24</v>
      </c>
      <c r="AH19" s="32"/>
      <c r="AI19" s="32"/>
      <c r="AJ19" s="52"/>
      <c r="AK19" s="52"/>
    </row>
    <row r="20" spans="1:37" s="2" customFormat="1" ht="10.5" thickBot="1">
      <c r="A20" s="33">
        <v>6</v>
      </c>
      <c r="B20" s="95">
        <f>COUNTIF(C38:AG38,"=6")</f>
        <v>4</v>
      </c>
      <c r="C20" s="22"/>
      <c r="D20" s="123"/>
      <c r="E20" s="124"/>
      <c r="F20" s="9"/>
      <c r="G20" s="9"/>
      <c r="H20" s="9"/>
      <c r="I20" s="9"/>
      <c r="J20" s="9"/>
      <c r="K20" s="123"/>
      <c r="L20" s="124"/>
      <c r="M20" s="9"/>
      <c r="N20" s="9"/>
      <c r="O20" s="9" t="s">
        <v>46</v>
      </c>
      <c r="P20" s="9" t="s">
        <v>46</v>
      </c>
      <c r="Q20" s="9" t="s">
        <v>46</v>
      </c>
      <c r="R20" s="123" t="s">
        <v>46</v>
      </c>
      <c r="S20" s="124"/>
      <c r="T20" s="9"/>
      <c r="U20" s="9"/>
      <c r="V20" s="9"/>
      <c r="W20" s="9"/>
      <c r="X20" s="9"/>
      <c r="Y20" s="123"/>
      <c r="Z20" s="124"/>
      <c r="AA20" s="9"/>
      <c r="AB20" s="9"/>
      <c r="AC20" s="9"/>
      <c r="AD20" s="9"/>
      <c r="AE20" s="9"/>
      <c r="AF20" s="123"/>
      <c r="AG20" s="124"/>
      <c r="AH20" s="30">
        <f>SUM(C20:AG20)</f>
        <v>0</v>
      </c>
      <c r="AI20" s="30">
        <f>SUM(AH21)*3/37</f>
        <v>5.391891891891892</v>
      </c>
      <c r="AJ20" s="52"/>
      <c r="AK20" s="52">
        <v>15</v>
      </c>
    </row>
    <row r="21" spans="1:37" s="2" customFormat="1" ht="10.5" thickBot="1">
      <c r="A21" s="102" t="str">
        <f>REPT(Maj!A21,1)</f>
        <v>JanRønn</v>
      </c>
      <c r="B21" s="36">
        <f>SUM(Juni!AH21)</f>
        <v>-29.64621621621623</v>
      </c>
      <c r="C21" s="23"/>
      <c r="D21" s="125">
        <v>9.5</v>
      </c>
      <c r="E21" s="126">
        <v>9.5</v>
      </c>
      <c r="F21" s="12">
        <v>9.5</v>
      </c>
      <c r="G21" s="12">
        <v>9.5</v>
      </c>
      <c r="H21" s="12"/>
      <c r="I21" s="12"/>
      <c r="J21" s="12">
        <v>9.5</v>
      </c>
      <c r="K21" s="125">
        <v>9.5</v>
      </c>
      <c r="L21" s="126">
        <v>9.5</v>
      </c>
      <c r="M21" s="12"/>
      <c r="N21" s="12"/>
      <c r="O21" s="12"/>
      <c r="P21" s="12"/>
      <c r="Q21" s="12"/>
      <c r="R21" s="125"/>
      <c r="S21" s="126"/>
      <c r="T21" s="12"/>
      <c r="U21" s="12" t="s">
        <v>46</v>
      </c>
      <c r="V21" s="12" t="s">
        <v>46</v>
      </c>
      <c r="W21" s="12" t="s">
        <v>46</v>
      </c>
      <c r="X21" s="12" t="s">
        <v>46</v>
      </c>
      <c r="Y21" s="125"/>
      <c r="Z21" s="126"/>
      <c r="AA21" s="12"/>
      <c r="AB21" s="12"/>
      <c r="AC21" s="12"/>
      <c r="AD21" s="12"/>
      <c r="AE21" s="12"/>
      <c r="AF21" s="125"/>
      <c r="AG21" s="126"/>
      <c r="AH21" s="31">
        <f>SUM(C21:AG21)</f>
        <v>66.5</v>
      </c>
      <c r="AI21" s="31">
        <f>SUM(AH21+AH20+AI20+B21)-153.55+AJ21+AK21+AK20</f>
        <v>-1.3043243243243552</v>
      </c>
      <c r="AJ21" s="149">
        <v>74</v>
      </c>
      <c r="AK21" s="116">
        <f>COUNTIF(D21:AG21,"=9,5")*3</f>
        <v>21</v>
      </c>
    </row>
    <row r="22" spans="1:37" s="2" customFormat="1" ht="10.5" thickBot="1">
      <c r="A22" s="32" t="s">
        <v>12</v>
      </c>
      <c r="B22" s="32"/>
      <c r="C22" s="14">
        <f>24-C20-C21</f>
        <v>24</v>
      </c>
      <c r="D22" s="127">
        <f>24-D20-D21</f>
        <v>14.5</v>
      </c>
      <c r="E22" s="128">
        <f aca="true" t="shared" si="6" ref="E22:AG22">24-E20-E21</f>
        <v>14.5</v>
      </c>
      <c r="F22" s="15">
        <f t="shared" si="6"/>
        <v>14.5</v>
      </c>
      <c r="G22" s="15">
        <f t="shared" si="6"/>
        <v>14.5</v>
      </c>
      <c r="H22" s="15">
        <f t="shared" si="6"/>
        <v>24</v>
      </c>
      <c r="I22" s="15">
        <f t="shared" si="6"/>
        <v>24</v>
      </c>
      <c r="J22" s="15">
        <f t="shared" si="6"/>
        <v>14.5</v>
      </c>
      <c r="K22" s="125">
        <f t="shared" si="6"/>
        <v>14.5</v>
      </c>
      <c r="L22" s="126">
        <f t="shared" si="6"/>
        <v>14.5</v>
      </c>
      <c r="M22" s="15">
        <f t="shared" si="6"/>
        <v>24</v>
      </c>
      <c r="N22" s="15">
        <f t="shared" si="6"/>
        <v>24</v>
      </c>
      <c r="O22" s="15" t="e">
        <f t="shared" si="6"/>
        <v>#VALUE!</v>
      </c>
      <c r="P22" s="15" t="e">
        <f t="shared" si="6"/>
        <v>#VALUE!</v>
      </c>
      <c r="Q22" s="15" t="e">
        <f t="shared" si="6"/>
        <v>#VALUE!</v>
      </c>
      <c r="R22" s="127" t="e">
        <f t="shared" si="6"/>
        <v>#VALUE!</v>
      </c>
      <c r="S22" s="128">
        <f t="shared" si="6"/>
        <v>24</v>
      </c>
      <c r="T22" s="15">
        <f t="shared" si="6"/>
        <v>24</v>
      </c>
      <c r="U22" s="15" t="e">
        <f t="shared" si="6"/>
        <v>#VALUE!</v>
      </c>
      <c r="V22" s="15" t="e">
        <f t="shared" si="6"/>
        <v>#VALUE!</v>
      </c>
      <c r="W22" s="15" t="e">
        <f t="shared" si="6"/>
        <v>#VALUE!</v>
      </c>
      <c r="X22" s="15" t="e">
        <f t="shared" si="6"/>
        <v>#VALUE!</v>
      </c>
      <c r="Y22" s="127">
        <f t="shared" si="6"/>
        <v>24</v>
      </c>
      <c r="Z22" s="128">
        <f t="shared" si="6"/>
        <v>24</v>
      </c>
      <c r="AA22" s="15">
        <f t="shared" si="6"/>
        <v>24</v>
      </c>
      <c r="AB22" s="15">
        <f t="shared" si="6"/>
        <v>24</v>
      </c>
      <c r="AC22" s="15">
        <f t="shared" si="6"/>
        <v>24</v>
      </c>
      <c r="AD22" s="15">
        <f t="shared" si="6"/>
        <v>24</v>
      </c>
      <c r="AE22" s="15">
        <f t="shared" si="6"/>
        <v>24</v>
      </c>
      <c r="AF22" s="127">
        <f t="shared" si="6"/>
        <v>24</v>
      </c>
      <c r="AG22" s="128">
        <f t="shared" si="6"/>
        <v>24</v>
      </c>
      <c r="AH22" s="32"/>
      <c r="AI22" s="32"/>
      <c r="AJ22" s="52"/>
      <c r="AK22" s="52"/>
    </row>
    <row r="23" spans="1:37" s="2" customFormat="1" ht="10.5" thickBot="1">
      <c r="A23" s="33">
        <v>7</v>
      </c>
      <c r="B23" s="95"/>
      <c r="C23" s="22">
        <v>10</v>
      </c>
      <c r="D23" s="147">
        <v>9.5</v>
      </c>
      <c r="E23" s="124"/>
      <c r="F23" s="9"/>
      <c r="G23" s="9"/>
      <c r="H23" s="9"/>
      <c r="I23" s="9"/>
      <c r="J23" s="9"/>
      <c r="K23" s="123"/>
      <c r="L23" s="124" t="s">
        <v>46</v>
      </c>
      <c r="M23" s="9" t="s">
        <v>46</v>
      </c>
      <c r="N23" s="9" t="s">
        <v>46</v>
      </c>
      <c r="O23" s="9" t="s">
        <v>46</v>
      </c>
      <c r="P23" s="9"/>
      <c r="Q23" s="9"/>
      <c r="R23" s="123"/>
      <c r="S23" s="124"/>
      <c r="T23" s="9"/>
      <c r="U23" s="9"/>
      <c r="V23" s="9"/>
      <c r="W23" s="9"/>
      <c r="X23" s="9"/>
      <c r="Y23" s="123"/>
      <c r="Z23" s="124"/>
      <c r="AA23" s="9"/>
      <c r="AB23" s="9"/>
      <c r="AC23" s="9"/>
      <c r="AD23" s="9"/>
      <c r="AE23" s="9"/>
      <c r="AF23" s="123"/>
      <c r="AG23" s="124"/>
      <c r="AH23" s="30">
        <f>SUM(C23:AG23)</f>
        <v>19.5</v>
      </c>
      <c r="AI23" s="30">
        <f>SUM(AH24)*3/37</f>
        <v>6.162162162162162</v>
      </c>
      <c r="AJ23" s="52"/>
      <c r="AK23" s="52"/>
    </row>
    <row r="24" spans="1:37" s="2" customFormat="1" ht="10.5" thickBot="1">
      <c r="A24" s="102" t="str">
        <f>REPT(Maj!A24,1)</f>
        <v>Sven B</v>
      </c>
      <c r="B24" s="36">
        <f>SUM(Juni!AH24)</f>
        <v>-12.04783783783786</v>
      </c>
      <c r="C24" s="23"/>
      <c r="D24" s="125"/>
      <c r="E24" s="126"/>
      <c r="F24" s="12">
        <v>9.5</v>
      </c>
      <c r="G24" s="12">
        <v>9.5</v>
      </c>
      <c r="H24" s="12">
        <v>9.5</v>
      </c>
      <c r="I24" s="12">
        <v>9.5</v>
      </c>
      <c r="J24" s="12"/>
      <c r="K24" s="125"/>
      <c r="L24" s="126"/>
      <c r="M24" s="12"/>
      <c r="N24" s="12"/>
      <c r="O24" s="12"/>
      <c r="P24" s="12"/>
      <c r="Q24" s="12"/>
      <c r="R24" s="125" t="s">
        <v>46</v>
      </c>
      <c r="S24" s="126" t="s">
        <v>46</v>
      </c>
      <c r="T24" s="12" t="s">
        <v>46</v>
      </c>
      <c r="U24" s="12" t="s">
        <v>46</v>
      </c>
      <c r="V24" s="12"/>
      <c r="W24" s="12"/>
      <c r="X24" s="12"/>
      <c r="Y24" s="125"/>
      <c r="Z24" s="126">
        <v>9.5</v>
      </c>
      <c r="AA24" s="12">
        <v>9.5</v>
      </c>
      <c r="AB24" s="12">
        <v>9.5</v>
      </c>
      <c r="AC24" s="12">
        <v>9.5</v>
      </c>
      <c r="AD24" s="12"/>
      <c r="AE24" s="12"/>
      <c r="AF24" s="125"/>
      <c r="AG24" s="126"/>
      <c r="AH24" s="31">
        <f>SUM(C24:AG24)</f>
        <v>76</v>
      </c>
      <c r="AI24" s="31">
        <f>SUM(AH24+AH23+AI23+B24)-153.55+AJ24+AK24+AK23</f>
        <v>10.06432432432429</v>
      </c>
      <c r="AJ24" s="149">
        <v>74</v>
      </c>
      <c r="AK24" s="50"/>
    </row>
    <row r="25" spans="1:37" s="2" customFormat="1" ht="10.5" thickBot="1">
      <c r="A25" s="32" t="s">
        <v>12</v>
      </c>
      <c r="B25" s="32"/>
      <c r="C25" s="14">
        <f>24-C23-C24</f>
        <v>14</v>
      </c>
      <c r="D25" s="127">
        <f>24-D23-D24</f>
        <v>14.5</v>
      </c>
      <c r="E25" s="128">
        <f aca="true" t="shared" si="7" ref="E25:AG25">24-E23-E24</f>
        <v>24</v>
      </c>
      <c r="F25" s="15">
        <f t="shared" si="7"/>
        <v>14.5</v>
      </c>
      <c r="G25" s="15">
        <f t="shared" si="7"/>
        <v>14.5</v>
      </c>
      <c r="H25" s="15">
        <f t="shared" si="7"/>
        <v>14.5</v>
      </c>
      <c r="I25" s="15">
        <f t="shared" si="7"/>
        <v>14.5</v>
      </c>
      <c r="J25" s="15">
        <f t="shared" si="7"/>
        <v>24</v>
      </c>
      <c r="K25" s="125">
        <f t="shared" si="7"/>
        <v>24</v>
      </c>
      <c r="L25" s="126" t="e">
        <f t="shared" si="7"/>
        <v>#VALUE!</v>
      </c>
      <c r="M25" s="15" t="e">
        <f t="shared" si="7"/>
        <v>#VALUE!</v>
      </c>
      <c r="N25" s="15" t="e">
        <f t="shared" si="7"/>
        <v>#VALUE!</v>
      </c>
      <c r="O25" s="15" t="e">
        <f t="shared" si="7"/>
        <v>#VALUE!</v>
      </c>
      <c r="P25" s="15">
        <f t="shared" si="7"/>
        <v>24</v>
      </c>
      <c r="Q25" s="15">
        <f t="shared" si="7"/>
        <v>24</v>
      </c>
      <c r="R25" s="127" t="e">
        <f t="shared" si="7"/>
        <v>#VALUE!</v>
      </c>
      <c r="S25" s="128" t="e">
        <f t="shared" si="7"/>
        <v>#VALUE!</v>
      </c>
      <c r="T25" s="15" t="e">
        <f t="shared" si="7"/>
        <v>#VALUE!</v>
      </c>
      <c r="U25" s="15" t="e">
        <f t="shared" si="7"/>
        <v>#VALUE!</v>
      </c>
      <c r="V25" s="15">
        <f t="shared" si="7"/>
        <v>24</v>
      </c>
      <c r="W25" s="15">
        <f t="shared" si="7"/>
        <v>24</v>
      </c>
      <c r="X25" s="15">
        <f t="shared" si="7"/>
        <v>24</v>
      </c>
      <c r="Y25" s="127">
        <f t="shared" si="7"/>
        <v>24</v>
      </c>
      <c r="Z25" s="128">
        <f t="shared" si="7"/>
        <v>14.5</v>
      </c>
      <c r="AA25" s="15">
        <f t="shared" si="7"/>
        <v>14.5</v>
      </c>
      <c r="AB25" s="15">
        <f t="shared" si="7"/>
        <v>14.5</v>
      </c>
      <c r="AC25" s="15">
        <f t="shared" si="7"/>
        <v>14.5</v>
      </c>
      <c r="AD25" s="15">
        <f t="shared" si="7"/>
        <v>24</v>
      </c>
      <c r="AE25" s="15">
        <f t="shared" si="7"/>
        <v>24</v>
      </c>
      <c r="AF25" s="127">
        <f t="shared" si="7"/>
        <v>24</v>
      </c>
      <c r="AG25" s="128">
        <f t="shared" si="7"/>
        <v>24</v>
      </c>
      <c r="AH25" s="32"/>
      <c r="AI25" s="32"/>
      <c r="AJ25" s="52"/>
      <c r="AK25" s="52"/>
    </row>
    <row r="26" spans="1:37" s="2" customFormat="1" ht="10.5" thickBot="1">
      <c r="A26" s="33">
        <v>8</v>
      </c>
      <c r="B26" s="95"/>
      <c r="C26" s="22"/>
      <c r="D26" s="123"/>
      <c r="E26" s="124"/>
      <c r="F26" s="9"/>
      <c r="G26" s="9"/>
      <c r="H26" s="9"/>
      <c r="I26" s="9"/>
      <c r="J26" s="9"/>
      <c r="K26" s="123"/>
      <c r="L26" s="124"/>
      <c r="M26" s="9"/>
      <c r="N26" s="9"/>
      <c r="O26" s="9"/>
      <c r="P26" s="9">
        <v>10</v>
      </c>
      <c r="Q26" s="9">
        <v>10</v>
      </c>
      <c r="R26" s="123">
        <v>9.5</v>
      </c>
      <c r="S26" s="124">
        <v>9.5</v>
      </c>
      <c r="T26" s="9"/>
      <c r="U26" s="9"/>
      <c r="V26" s="9"/>
      <c r="W26" s="9"/>
      <c r="X26" s="9"/>
      <c r="Y26" s="123"/>
      <c r="Z26" s="124"/>
      <c r="AA26" s="9"/>
      <c r="AB26" s="9">
        <v>10</v>
      </c>
      <c r="AC26" s="9">
        <v>10</v>
      </c>
      <c r="AD26" s="9">
        <v>10</v>
      </c>
      <c r="AE26" s="9">
        <v>10</v>
      </c>
      <c r="AF26" s="123"/>
      <c r="AG26" s="124"/>
      <c r="AH26" s="30">
        <f>SUM(C26:AG26)</f>
        <v>79</v>
      </c>
      <c r="AI26" s="30">
        <f>SUM(AH27)*3/37</f>
        <v>3.8513513513513513</v>
      </c>
      <c r="AJ26" s="52"/>
      <c r="AK26" s="52"/>
    </row>
    <row r="27" spans="1:37" s="2" customFormat="1" ht="10.5" thickBot="1">
      <c r="A27" s="102" t="str">
        <f>REPT(Maj!A27,1)</f>
        <v>Christian</v>
      </c>
      <c r="B27" s="36">
        <f>SUM(Juni!AH27)</f>
        <v>-25.626486486486527</v>
      </c>
      <c r="C27" s="23"/>
      <c r="D27" s="125"/>
      <c r="E27" s="126"/>
      <c r="F27" s="12"/>
      <c r="G27" s="12"/>
      <c r="H27" s="12"/>
      <c r="I27" s="12"/>
      <c r="J27" s="12"/>
      <c r="K27" s="125"/>
      <c r="L27" s="126"/>
      <c r="M27" s="12">
        <v>9.5</v>
      </c>
      <c r="N27" s="12"/>
      <c r="O27" s="12"/>
      <c r="P27" s="12"/>
      <c r="Q27" s="12"/>
      <c r="R27" s="125"/>
      <c r="S27" s="126"/>
      <c r="T27" s="12"/>
      <c r="U27" s="12"/>
      <c r="V27" s="12">
        <v>9.5</v>
      </c>
      <c r="W27" s="12">
        <v>9.5</v>
      </c>
      <c r="X27" s="12">
        <v>9.5</v>
      </c>
      <c r="Y27" s="125">
        <v>9.5</v>
      </c>
      <c r="Z27" s="126"/>
      <c r="AA27" s="12"/>
      <c r="AB27" s="12"/>
      <c r="AC27" s="12"/>
      <c r="AD27" s="12"/>
      <c r="AE27" s="12"/>
      <c r="AF27" s="125"/>
      <c r="AG27" s="126"/>
      <c r="AH27" s="31">
        <f>SUM(C27:AG27)</f>
        <v>47.5</v>
      </c>
      <c r="AI27" s="31">
        <f>SUM(AH27+AH26+AI26+B27)-153.55+AJ27+AK27+AK26</f>
        <v>-48.825135135135184</v>
      </c>
      <c r="AJ27" s="149"/>
      <c r="AK27" s="50"/>
    </row>
    <row r="28" spans="1:37" s="2" customFormat="1" ht="10.5" thickBot="1">
      <c r="A28" s="32" t="s">
        <v>12</v>
      </c>
      <c r="B28" s="32"/>
      <c r="C28" s="14">
        <f>24-C26-C27</f>
        <v>24</v>
      </c>
      <c r="D28" s="127">
        <f>24-D26-D27</f>
        <v>24</v>
      </c>
      <c r="E28" s="128">
        <f aca="true" t="shared" si="8" ref="E28:AG28">24-E26-E27</f>
        <v>24</v>
      </c>
      <c r="F28" s="15">
        <f t="shared" si="8"/>
        <v>24</v>
      </c>
      <c r="G28" s="15">
        <f t="shared" si="8"/>
        <v>24</v>
      </c>
      <c r="H28" s="15">
        <f t="shared" si="8"/>
        <v>24</v>
      </c>
      <c r="I28" s="15">
        <f t="shared" si="8"/>
        <v>24</v>
      </c>
      <c r="J28" s="15">
        <f t="shared" si="8"/>
        <v>24</v>
      </c>
      <c r="K28" s="125">
        <f t="shared" si="8"/>
        <v>24</v>
      </c>
      <c r="L28" s="126">
        <f t="shared" si="8"/>
        <v>24</v>
      </c>
      <c r="M28" s="15">
        <f t="shared" si="8"/>
        <v>14.5</v>
      </c>
      <c r="N28" s="15">
        <f t="shared" si="8"/>
        <v>24</v>
      </c>
      <c r="O28" s="15">
        <f t="shared" si="8"/>
        <v>24</v>
      </c>
      <c r="P28" s="15">
        <f t="shared" si="8"/>
        <v>14</v>
      </c>
      <c r="Q28" s="15">
        <f t="shared" si="8"/>
        <v>14</v>
      </c>
      <c r="R28" s="127">
        <f t="shared" si="8"/>
        <v>14.5</v>
      </c>
      <c r="S28" s="128">
        <f t="shared" si="8"/>
        <v>14.5</v>
      </c>
      <c r="T28" s="15">
        <f t="shared" si="8"/>
        <v>24</v>
      </c>
      <c r="U28" s="15">
        <f t="shared" si="8"/>
        <v>24</v>
      </c>
      <c r="V28" s="15">
        <f t="shared" si="8"/>
        <v>14.5</v>
      </c>
      <c r="W28" s="15">
        <f t="shared" si="8"/>
        <v>14.5</v>
      </c>
      <c r="X28" s="15">
        <f t="shared" si="8"/>
        <v>14.5</v>
      </c>
      <c r="Y28" s="127">
        <f t="shared" si="8"/>
        <v>14.5</v>
      </c>
      <c r="Z28" s="128">
        <f t="shared" si="8"/>
        <v>24</v>
      </c>
      <c r="AA28" s="15">
        <f t="shared" si="8"/>
        <v>24</v>
      </c>
      <c r="AB28" s="15">
        <f t="shared" si="8"/>
        <v>14</v>
      </c>
      <c r="AC28" s="15">
        <f t="shared" si="8"/>
        <v>14</v>
      </c>
      <c r="AD28" s="15">
        <f t="shared" si="8"/>
        <v>14</v>
      </c>
      <c r="AE28" s="15">
        <f t="shared" si="8"/>
        <v>14</v>
      </c>
      <c r="AF28" s="127">
        <f t="shared" si="8"/>
        <v>24</v>
      </c>
      <c r="AG28" s="128">
        <f t="shared" si="8"/>
        <v>24</v>
      </c>
      <c r="AH28" s="32"/>
      <c r="AI28" s="32"/>
      <c r="AJ28" s="52"/>
      <c r="AK28" s="52"/>
    </row>
    <row r="29" spans="1:37" s="2" customFormat="1" ht="10.5" thickBot="1">
      <c r="A29" s="33">
        <v>9</v>
      </c>
      <c r="B29" s="95"/>
      <c r="C29" s="22"/>
      <c r="D29" s="123"/>
      <c r="E29" s="124"/>
      <c r="F29" s="9"/>
      <c r="G29" s="9"/>
      <c r="H29" s="9">
        <v>10</v>
      </c>
      <c r="I29" s="9">
        <v>10</v>
      </c>
      <c r="J29" s="9">
        <v>10</v>
      </c>
      <c r="K29" s="123">
        <v>9.5</v>
      </c>
      <c r="L29" s="144">
        <v>9.5</v>
      </c>
      <c r="M29" s="9"/>
      <c r="N29" s="9"/>
      <c r="O29" s="9"/>
      <c r="P29" s="9"/>
      <c r="Q29" s="9"/>
      <c r="R29" s="123"/>
      <c r="S29" s="124"/>
      <c r="T29" s="9">
        <v>10</v>
      </c>
      <c r="U29" s="9">
        <v>10</v>
      </c>
      <c r="V29" s="9">
        <v>10</v>
      </c>
      <c r="W29" s="9">
        <v>10</v>
      </c>
      <c r="X29" s="9"/>
      <c r="Y29" s="123"/>
      <c r="Z29" s="124"/>
      <c r="AA29" s="9"/>
      <c r="AB29" s="9"/>
      <c r="AC29" s="9"/>
      <c r="AD29" s="9"/>
      <c r="AE29" s="9"/>
      <c r="AF29" s="123">
        <v>9.5</v>
      </c>
      <c r="AG29" s="124">
        <v>9.5</v>
      </c>
      <c r="AH29" s="30">
        <f>SUM(C29:AG29)</f>
        <v>108</v>
      </c>
      <c r="AI29" s="30">
        <f>SUM(AH30)*3/37</f>
        <v>5.391891891891892</v>
      </c>
      <c r="AJ29" s="52"/>
      <c r="AK29" s="52"/>
    </row>
    <row r="30" spans="1:37" s="2" customFormat="1" ht="10.5" thickBot="1">
      <c r="A30" s="102" t="str">
        <f>REPT(Maj!A30,1)</f>
        <v>Villy</v>
      </c>
      <c r="B30" s="36">
        <f>SUM(Juni!AH30)</f>
        <v>-5.92648648648651</v>
      </c>
      <c r="C30" s="23">
        <v>9.5</v>
      </c>
      <c r="D30" s="125">
        <v>9.5</v>
      </c>
      <c r="E30" s="126">
        <v>9.5</v>
      </c>
      <c r="F30" s="12"/>
      <c r="G30" s="12"/>
      <c r="H30" s="12"/>
      <c r="I30" s="12"/>
      <c r="J30" s="12"/>
      <c r="K30" s="125"/>
      <c r="L30" s="126"/>
      <c r="M30" s="12"/>
      <c r="N30" s="12">
        <v>9.5</v>
      </c>
      <c r="O30" s="12">
        <v>9.5</v>
      </c>
      <c r="P30" s="12">
        <v>9.5</v>
      </c>
      <c r="Q30" s="12">
        <v>9.5</v>
      </c>
      <c r="R30" s="125"/>
      <c r="S30" s="126"/>
      <c r="T30" s="12"/>
      <c r="U30" s="12"/>
      <c r="V30" s="12"/>
      <c r="W30" s="12"/>
      <c r="X30" s="12"/>
      <c r="Y30" s="125"/>
      <c r="Z30" s="126"/>
      <c r="AA30" s="12"/>
      <c r="AB30" s="12"/>
      <c r="AC30" s="12"/>
      <c r="AD30" s="12"/>
      <c r="AE30" s="12"/>
      <c r="AF30" s="125"/>
      <c r="AG30" s="126"/>
      <c r="AH30" s="31">
        <f>SUM(C30:AG30)</f>
        <v>66.5</v>
      </c>
      <c r="AI30" s="31">
        <f>SUM(AH30+AH29+AI29+B30)-153.55+AJ30+AK30+AK29</f>
        <v>20.41540540540538</v>
      </c>
      <c r="AJ30" s="149"/>
      <c r="AK30" s="50"/>
    </row>
    <row r="31" spans="1:37" s="2" customFormat="1" ht="10.5" thickBot="1">
      <c r="A31" s="32" t="s">
        <v>12</v>
      </c>
      <c r="B31" s="37"/>
      <c r="C31" s="14">
        <f>24-C29-C30</f>
        <v>14.5</v>
      </c>
      <c r="D31" s="127">
        <f>24-D29-D30</f>
        <v>14.5</v>
      </c>
      <c r="E31" s="128">
        <f aca="true" t="shared" si="9" ref="E31:AG31">24-E29-E30</f>
        <v>14.5</v>
      </c>
      <c r="F31" s="15">
        <f t="shared" si="9"/>
        <v>24</v>
      </c>
      <c r="G31" s="15">
        <f t="shared" si="9"/>
        <v>24</v>
      </c>
      <c r="H31" s="15">
        <f t="shared" si="9"/>
        <v>14</v>
      </c>
      <c r="I31" s="15">
        <f t="shared" si="9"/>
        <v>14</v>
      </c>
      <c r="J31" s="15">
        <f t="shared" si="9"/>
        <v>14</v>
      </c>
      <c r="K31" s="125">
        <f t="shared" si="9"/>
        <v>14.5</v>
      </c>
      <c r="L31" s="126">
        <f t="shared" si="9"/>
        <v>14.5</v>
      </c>
      <c r="M31" s="15">
        <f t="shared" si="9"/>
        <v>24</v>
      </c>
      <c r="N31" s="15">
        <f t="shared" si="9"/>
        <v>14.5</v>
      </c>
      <c r="O31" s="15">
        <f t="shared" si="9"/>
        <v>14.5</v>
      </c>
      <c r="P31" s="15">
        <f t="shared" si="9"/>
        <v>14.5</v>
      </c>
      <c r="Q31" s="15">
        <f t="shared" si="9"/>
        <v>14.5</v>
      </c>
      <c r="R31" s="127">
        <f t="shared" si="9"/>
        <v>24</v>
      </c>
      <c r="S31" s="128">
        <f t="shared" si="9"/>
        <v>24</v>
      </c>
      <c r="T31" s="15">
        <f t="shared" si="9"/>
        <v>14</v>
      </c>
      <c r="U31" s="15">
        <f t="shared" si="9"/>
        <v>14</v>
      </c>
      <c r="V31" s="15">
        <f t="shared" si="9"/>
        <v>14</v>
      </c>
      <c r="W31" s="15">
        <f t="shared" si="9"/>
        <v>14</v>
      </c>
      <c r="X31" s="15">
        <f t="shared" si="9"/>
        <v>24</v>
      </c>
      <c r="Y31" s="127">
        <f t="shared" si="9"/>
        <v>24</v>
      </c>
      <c r="Z31" s="128">
        <f t="shared" si="9"/>
        <v>24</v>
      </c>
      <c r="AA31" s="15">
        <f t="shared" si="9"/>
        <v>24</v>
      </c>
      <c r="AB31" s="15">
        <f t="shared" si="9"/>
        <v>24</v>
      </c>
      <c r="AC31" s="15">
        <f t="shared" si="9"/>
        <v>24</v>
      </c>
      <c r="AD31" s="15">
        <v>6</v>
      </c>
      <c r="AE31" s="15">
        <f t="shared" si="9"/>
        <v>24</v>
      </c>
      <c r="AF31" s="127">
        <f t="shared" si="9"/>
        <v>14.5</v>
      </c>
      <c r="AG31" s="128">
        <f t="shared" si="9"/>
        <v>14.5</v>
      </c>
      <c r="AH31" s="32"/>
      <c r="AI31" s="32"/>
      <c r="AJ31" s="52"/>
      <c r="AK31" s="52"/>
    </row>
    <row r="32" spans="1:37" s="2" customFormat="1" ht="10.5" thickBot="1">
      <c r="A32" s="33">
        <v>10</v>
      </c>
      <c r="B32" s="95"/>
      <c r="C32" s="22"/>
      <c r="D32" s="123"/>
      <c r="E32" s="124"/>
      <c r="F32" s="9"/>
      <c r="G32" s="9">
        <v>10</v>
      </c>
      <c r="H32" s="9"/>
      <c r="I32" s="9"/>
      <c r="J32" s="9"/>
      <c r="K32" s="123"/>
      <c r="L32" s="124"/>
      <c r="M32" s="9">
        <v>10</v>
      </c>
      <c r="N32" s="9">
        <v>10</v>
      </c>
      <c r="O32" s="9">
        <v>10</v>
      </c>
      <c r="P32" s="9"/>
      <c r="Q32" s="9"/>
      <c r="R32" s="123"/>
      <c r="S32" s="124"/>
      <c r="T32" s="9"/>
      <c r="U32" s="9"/>
      <c r="V32" s="9"/>
      <c r="W32" s="9"/>
      <c r="X32" s="9">
        <v>10</v>
      </c>
      <c r="Y32" s="123">
        <v>9.5</v>
      </c>
      <c r="Z32" s="124">
        <v>9.5</v>
      </c>
      <c r="AA32" s="9">
        <v>10</v>
      </c>
      <c r="AB32" s="9"/>
      <c r="AC32" s="9"/>
      <c r="AD32" s="9"/>
      <c r="AE32" s="9"/>
      <c r="AF32" s="123"/>
      <c r="AG32" s="124"/>
      <c r="AH32" s="30">
        <f>SUM(C32:AG32)</f>
        <v>79</v>
      </c>
      <c r="AI32" s="30">
        <f>SUM(AH33)*3/37</f>
        <v>6.162162162162162</v>
      </c>
      <c r="AJ32" s="52"/>
      <c r="AK32" s="52"/>
    </row>
    <row r="33" spans="1:37" s="2" customFormat="1" ht="10.5" thickBot="1">
      <c r="A33" s="102" t="str">
        <f>REPT(Maj!A33,1)</f>
        <v>Jens Falsig</v>
      </c>
      <c r="B33" s="36">
        <f>SUM(Juni!AH33)</f>
        <v>3.3832432432432284</v>
      </c>
      <c r="C33" s="23"/>
      <c r="D33" s="125"/>
      <c r="E33" s="126"/>
      <c r="F33" s="12"/>
      <c r="G33" s="12"/>
      <c r="H33" s="12"/>
      <c r="I33" s="12"/>
      <c r="J33" s="12"/>
      <c r="K33" s="125"/>
      <c r="L33" s="126"/>
      <c r="M33" s="12"/>
      <c r="N33" s="12"/>
      <c r="O33" s="12"/>
      <c r="P33" s="12"/>
      <c r="Q33" s="12"/>
      <c r="R33" s="125">
        <v>9.5</v>
      </c>
      <c r="S33" s="126">
        <v>9.5</v>
      </c>
      <c r="T33" s="12">
        <v>9.5</v>
      </c>
      <c r="U33" s="12">
        <v>9.5</v>
      </c>
      <c r="V33" s="12"/>
      <c r="W33" s="12"/>
      <c r="X33" s="12"/>
      <c r="Y33" s="125"/>
      <c r="Z33" s="126"/>
      <c r="AA33" s="12"/>
      <c r="AB33" s="12"/>
      <c r="AC33" s="12"/>
      <c r="AD33" s="12">
        <v>9.5</v>
      </c>
      <c r="AE33" s="12">
        <v>9.5</v>
      </c>
      <c r="AF33" s="125">
        <v>9.5</v>
      </c>
      <c r="AG33" s="126">
        <v>9.5</v>
      </c>
      <c r="AH33" s="31">
        <f>SUM(C33:AG33)</f>
        <v>76</v>
      </c>
      <c r="AI33" s="31">
        <f>SUM(AH33+AH32+AI32+B33)-153.55+AJ33+AK33+AK32</f>
        <v>10.995405405405393</v>
      </c>
      <c r="AJ33" s="149"/>
      <c r="AK33" s="50"/>
    </row>
    <row r="34" spans="1:37" s="2" customFormat="1" ht="10.5" thickBot="1">
      <c r="A34" s="32" t="s">
        <v>12</v>
      </c>
      <c r="B34" s="39"/>
      <c r="C34" s="14">
        <f>24-C32-C33</f>
        <v>24</v>
      </c>
      <c r="D34" s="127">
        <f>24-D32-D33</f>
        <v>24</v>
      </c>
      <c r="E34" s="128">
        <f aca="true" t="shared" si="10" ref="E34:AG34">24-E32-E33</f>
        <v>24</v>
      </c>
      <c r="F34" s="15">
        <f t="shared" si="10"/>
        <v>24</v>
      </c>
      <c r="G34" s="15">
        <f t="shared" si="10"/>
        <v>14</v>
      </c>
      <c r="H34" s="15">
        <f t="shared" si="10"/>
        <v>24</v>
      </c>
      <c r="I34" s="15">
        <f t="shared" si="10"/>
        <v>24</v>
      </c>
      <c r="J34" s="15">
        <f t="shared" si="10"/>
        <v>24</v>
      </c>
      <c r="K34" s="125">
        <f t="shared" si="10"/>
        <v>24</v>
      </c>
      <c r="L34" s="126">
        <f t="shared" si="10"/>
        <v>24</v>
      </c>
      <c r="M34" s="15">
        <f t="shared" si="10"/>
        <v>14</v>
      </c>
      <c r="N34" s="15">
        <f t="shared" si="10"/>
        <v>14</v>
      </c>
      <c r="O34" s="15">
        <f t="shared" si="10"/>
        <v>14</v>
      </c>
      <c r="P34" s="15">
        <f t="shared" si="10"/>
        <v>24</v>
      </c>
      <c r="Q34" s="15">
        <f t="shared" si="10"/>
        <v>24</v>
      </c>
      <c r="R34" s="127">
        <f t="shared" si="10"/>
        <v>14.5</v>
      </c>
      <c r="S34" s="128">
        <f t="shared" si="10"/>
        <v>14.5</v>
      </c>
      <c r="T34" s="15">
        <f t="shared" si="10"/>
        <v>14.5</v>
      </c>
      <c r="U34" s="15">
        <f t="shared" si="10"/>
        <v>14.5</v>
      </c>
      <c r="V34" s="15">
        <f t="shared" si="10"/>
        <v>24</v>
      </c>
      <c r="W34" s="15">
        <f t="shared" si="10"/>
        <v>24</v>
      </c>
      <c r="X34" s="15">
        <f t="shared" si="10"/>
        <v>14</v>
      </c>
      <c r="Y34" s="127">
        <f t="shared" si="10"/>
        <v>14.5</v>
      </c>
      <c r="Z34" s="128">
        <f t="shared" si="10"/>
        <v>14.5</v>
      </c>
      <c r="AA34" s="15">
        <f t="shared" si="10"/>
        <v>14</v>
      </c>
      <c r="AB34" s="15">
        <f t="shared" si="10"/>
        <v>24</v>
      </c>
      <c r="AC34" s="15">
        <f t="shared" si="10"/>
        <v>24</v>
      </c>
      <c r="AD34" s="15">
        <f t="shared" si="10"/>
        <v>14.5</v>
      </c>
      <c r="AE34" s="15">
        <f t="shared" si="10"/>
        <v>14.5</v>
      </c>
      <c r="AF34" s="127">
        <f t="shared" si="10"/>
        <v>14.5</v>
      </c>
      <c r="AG34" s="128">
        <f t="shared" si="10"/>
        <v>14.5</v>
      </c>
      <c r="AH34" s="32"/>
      <c r="AI34" s="32"/>
      <c r="AJ34" s="52"/>
      <c r="AK34" s="52"/>
    </row>
    <row r="35" spans="1:37" s="2" customFormat="1" ht="10.5" thickBot="1">
      <c r="A35" s="33">
        <v>11</v>
      </c>
      <c r="B35" s="95"/>
      <c r="C35" s="22"/>
      <c r="D35" s="123"/>
      <c r="E35" s="124"/>
      <c r="F35" s="9"/>
      <c r="G35" s="9"/>
      <c r="H35" s="9"/>
      <c r="I35" s="9"/>
      <c r="J35" s="9"/>
      <c r="K35" s="123"/>
      <c r="L35" s="124"/>
      <c r="M35" s="9"/>
      <c r="N35" s="9"/>
      <c r="O35" s="9"/>
      <c r="P35" s="9"/>
      <c r="Q35" s="9"/>
      <c r="R35" s="123"/>
      <c r="S35" s="124"/>
      <c r="T35" s="9">
        <v>10</v>
      </c>
      <c r="U35" s="9">
        <v>10</v>
      </c>
      <c r="V35" s="9"/>
      <c r="W35" s="9"/>
      <c r="X35" s="9"/>
      <c r="Y35" s="123"/>
      <c r="Z35" s="124"/>
      <c r="AA35" s="9"/>
      <c r="AB35" s="9"/>
      <c r="AC35" s="9"/>
      <c r="AD35" s="9"/>
      <c r="AE35" s="9"/>
      <c r="AF35" s="123"/>
      <c r="AG35" s="124"/>
      <c r="AH35" s="30"/>
      <c r="AI35" s="30"/>
      <c r="AJ35" s="110"/>
      <c r="AK35" s="111"/>
    </row>
    <row r="36" spans="1:37" s="2" customFormat="1" ht="10.5" thickBot="1">
      <c r="A36" s="102">
        <f>REPT(Maj!A36,1)</f>
      </c>
      <c r="B36" s="36"/>
      <c r="C36" s="23"/>
      <c r="D36" s="125"/>
      <c r="E36" s="126"/>
      <c r="F36" s="12"/>
      <c r="G36" s="12"/>
      <c r="H36" s="12"/>
      <c r="I36" s="12"/>
      <c r="J36" s="12"/>
      <c r="K36" s="125"/>
      <c r="L36" s="126"/>
      <c r="M36" s="12"/>
      <c r="N36" s="12"/>
      <c r="O36" s="12"/>
      <c r="P36" s="12"/>
      <c r="Q36" s="12"/>
      <c r="R36" s="125"/>
      <c r="S36" s="126"/>
      <c r="T36" s="12"/>
      <c r="U36" s="12"/>
      <c r="V36" s="12"/>
      <c r="W36" s="12"/>
      <c r="X36" s="12"/>
      <c r="Y36" s="125">
        <v>9.5</v>
      </c>
      <c r="Z36" s="126"/>
      <c r="AA36" s="12"/>
      <c r="AB36" s="12"/>
      <c r="AC36" s="12"/>
      <c r="AD36" s="12"/>
      <c r="AE36" s="12"/>
      <c r="AF36" s="125"/>
      <c r="AG36" s="126"/>
      <c r="AH36" s="31"/>
      <c r="AI36" s="31"/>
      <c r="AJ36" s="110"/>
      <c r="AK36" s="111"/>
    </row>
    <row r="37" spans="1:37" s="2" customFormat="1" ht="10.5" thickBot="1">
      <c r="A37" s="32" t="s">
        <v>12</v>
      </c>
      <c r="B37" s="37"/>
      <c r="C37" s="14">
        <f>24-C35-C36</f>
        <v>24</v>
      </c>
      <c r="D37" s="127">
        <f>24-D35-D36</f>
        <v>24</v>
      </c>
      <c r="E37" s="128">
        <f aca="true" t="shared" si="11" ref="E37:AG37">24-E35-E36</f>
        <v>24</v>
      </c>
      <c r="F37" s="15">
        <f t="shared" si="11"/>
        <v>24</v>
      </c>
      <c r="G37" s="15">
        <f t="shared" si="11"/>
        <v>24</v>
      </c>
      <c r="H37" s="15">
        <f t="shared" si="11"/>
        <v>24</v>
      </c>
      <c r="I37" s="15">
        <f t="shared" si="11"/>
        <v>24</v>
      </c>
      <c r="J37" s="15">
        <f t="shared" si="11"/>
        <v>24</v>
      </c>
      <c r="K37" s="127">
        <f t="shared" si="11"/>
        <v>24</v>
      </c>
      <c r="L37" s="128">
        <f t="shared" si="11"/>
        <v>24</v>
      </c>
      <c r="M37" s="15">
        <f t="shared" si="11"/>
        <v>24</v>
      </c>
      <c r="N37" s="15">
        <f t="shared" si="11"/>
        <v>24</v>
      </c>
      <c r="O37" s="15">
        <f t="shared" si="11"/>
        <v>24</v>
      </c>
      <c r="P37" s="15">
        <f t="shared" si="11"/>
        <v>24</v>
      </c>
      <c r="Q37" s="15">
        <f t="shared" si="11"/>
        <v>24</v>
      </c>
      <c r="R37" s="127">
        <f t="shared" si="11"/>
        <v>24</v>
      </c>
      <c r="S37" s="128">
        <f t="shared" si="11"/>
        <v>24</v>
      </c>
      <c r="T37" s="15">
        <f t="shared" si="11"/>
        <v>14</v>
      </c>
      <c r="U37" s="15">
        <f t="shared" si="11"/>
        <v>14</v>
      </c>
      <c r="V37" s="15">
        <f t="shared" si="11"/>
        <v>24</v>
      </c>
      <c r="W37" s="15">
        <f t="shared" si="11"/>
        <v>24</v>
      </c>
      <c r="X37" s="15">
        <f t="shared" si="11"/>
        <v>24</v>
      </c>
      <c r="Y37" s="127">
        <f t="shared" si="11"/>
        <v>14.5</v>
      </c>
      <c r="Z37" s="128">
        <f t="shared" si="11"/>
        <v>24</v>
      </c>
      <c r="AA37" s="15">
        <f t="shared" si="11"/>
        <v>24</v>
      </c>
      <c r="AB37" s="15">
        <f t="shared" si="11"/>
        <v>24</v>
      </c>
      <c r="AC37" s="15">
        <f t="shared" si="11"/>
        <v>24</v>
      </c>
      <c r="AD37" s="15">
        <f t="shared" si="11"/>
        <v>24</v>
      </c>
      <c r="AE37" s="15">
        <f t="shared" si="11"/>
        <v>24</v>
      </c>
      <c r="AF37" s="127">
        <f t="shared" si="11"/>
        <v>24</v>
      </c>
      <c r="AG37" s="128">
        <f t="shared" si="11"/>
        <v>24</v>
      </c>
      <c r="AH37" s="32"/>
      <c r="AI37" s="32"/>
      <c r="AJ37" s="110"/>
      <c r="AK37" s="111"/>
    </row>
    <row r="38" spans="1:37" ht="9.75">
      <c r="A38" s="17" t="s">
        <v>20</v>
      </c>
      <c r="B38" s="17"/>
      <c r="C38" s="17">
        <v>3</v>
      </c>
      <c r="D38" s="17">
        <v>6</v>
      </c>
      <c r="E38" s="17">
        <v>6</v>
      </c>
      <c r="F38" s="17">
        <v>6</v>
      </c>
      <c r="G38" s="17">
        <v>6</v>
      </c>
      <c r="H38" s="17">
        <v>2</v>
      </c>
      <c r="I38" s="17">
        <v>2</v>
      </c>
      <c r="J38" s="17">
        <v>2</v>
      </c>
      <c r="K38" s="17">
        <v>2</v>
      </c>
      <c r="L38" s="17">
        <v>4</v>
      </c>
      <c r="M38" s="17">
        <v>4</v>
      </c>
      <c r="N38" s="17">
        <v>4</v>
      </c>
      <c r="O38" s="17">
        <v>4</v>
      </c>
      <c r="P38" s="17">
        <v>5</v>
      </c>
      <c r="Q38" s="17">
        <v>5</v>
      </c>
      <c r="R38" s="17">
        <v>5</v>
      </c>
      <c r="S38" s="17">
        <v>5</v>
      </c>
      <c r="T38" s="17">
        <v>1</v>
      </c>
      <c r="U38" s="17">
        <v>1</v>
      </c>
      <c r="V38" s="17">
        <v>1</v>
      </c>
      <c r="W38" s="17">
        <v>1</v>
      </c>
      <c r="X38" s="17">
        <v>1</v>
      </c>
      <c r="Y38" s="17">
        <v>11</v>
      </c>
      <c r="Z38" s="17">
        <v>5</v>
      </c>
      <c r="AA38" s="17">
        <v>3</v>
      </c>
      <c r="AB38" s="17">
        <v>3</v>
      </c>
      <c r="AC38" s="17">
        <v>5</v>
      </c>
      <c r="AD38" s="17">
        <v>5</v>
      </c>
      <c r="AE38" s="17">
        <v>5</v>
      </c>
      <c r="AF38" s="17">
        <v>1</v>
      </c>
      <c r="AG38" s="17">
        <v>1</v>
      </c>
      <c r="AH38" s="17"/>
      <c r="AI38" s="17"/>
      <c r="AJ38" s="17"/>
      <c r="AK38" s="17"/>
    </row>
    <row r="39" spans="1:37" ht="11.25">
      <c r="A39" s="1" t="s">
        <v>21</v>
      </c>
      <c r="B39" s="19"/>
      <c r="C39" s="17">
        <f>COUNTIF(C5,"&gt;0")+COUNTIF(C8,"&gt;0")+COUNTIF(C11,"&gt;0")+COUNTIF(C14,"&gt;0")+COUNTIF(C17,"&gt;0")+COUNTIF(C20,"&gt;0")+COUNTIF(C23,"&gt;0")+COUNTIF(C26,"&gt;0")+COUNTIF(C29,"&gt;0")+COUNTIF(C32,"&gt;0")+COUNTIF(C35,"&gt;0")</f>
        <v>2</v>
      </c>
      <c r="D39" s="17">
        <f aca="true" t="shared" si="12" ref="D39:AG40">COUNTIF(D5,"&gt;0")+COUNTIF(D8,"&gt;0")+COUNTIF(D11,"&gt;0")+COUNTIF(D14,"&gt;0")+COUNTIF(D17,"&gt;0")+COUNTIF(D20,"&gt;0")+COUNTIF(D23,"&gt;0")+COUNTIF(D26,"&gt;0")+COUNTIF(D29,"&gt;0")+COUNTIF(D32,"&gt;0")+COUNTIF(D35,"&gt;0")</f>
        <v>2</v>
      </c>
      <c r="E39" s="17">
        <f t="shared" si="12"/>
        <v>2</v>
      </c>
      <c r="F39" s="17">
        <f t="shared" si="12"/>
        <v>2</v>
      </c>
      <c r="G39" s="17">
        <f t="shared" si="12"/>
        <v>2</v>
      </c>
      <c r="H39" s="17">
        <f t="shared" si="12"/>
        <v>2</v>
      </c>
      <c r="I39" s="17">
        <f t="shared" si="12"/>
        <v>2</v>
      </c>
      <c r="J39" s="17">
        <f t="shared" si="12"/>
        <v>2</v>
      </c>
      <c r="K39" s="17">
        <f t="shared" si="12"/>
        <v>2</v>
      </c>
      <c r="L39" s="17">
        <f t="shared" si="12"/>
        <v>2</v>
      </c>
      <c r="M39" s="17">
        <f t="shared" si="12"/>
        <v>2</v>
      </c>
      <c r="N39" s="17">
        <f t="shared" si="12"/>
        <v>2</v>
      </c>
      <c r="O39" s="17">
        <f t="shared" si="12"/>
        <v>2</v>
      </c>
      <c r="P39" s="17">
        <f t="shared" si="12"/>
        <v>2</v>
      </c>
      <c r="Q39" s="17">
        <f t="shared" si="12"/>
        <v>2</v>
      </c>
      <c r="R39" s="17">
        <f t="shared" si="12"/>
        <v>2</v>
      </c>
      <c r="S39" s="17">
        <f t="shared" si="12"/>
        <v>2</v>
      </c>
      <c r="T39" s="17">
        <f t="shared" si="12"/>
        <v>2</v>
      </c>
      <c r="U39" s="17">
        <f t="shared" si="12"/>
        <v>2</v>
      </c>
      <c r="V39" s="17">
        <f t="shared" si="12"/>
        <v>2</v>
      </c>
      <c r="W39" s="17">
        <f t="shared" si="12"/>
        <v>2</v>
      </c>
      <c r="X39" s="17">
        <f t="shared" si="12"/>
        <v>2</v>
      </c>
      <c r="Y39" s="17">
        <f t="shared" si="12"/>
        <v>2</v>
      </c>
      <c r="Z39" s="17">
        <f t="shared" si="12"/>
        <v>2</v>
      </c>
      <c r="AA39" s="17">
        <f t="shared" si="12"/>
        <v>2</v>
      </c>
      <c r="AB39" s="17">
        <f t="shared" si="12"/>
        <v>2</v>
      </c>
      <c r="AC39" s="17">
        <f t="shared" si="12"/>
        <v>2</v>
      </c>
      <c r="AD39" s="17">
        <f t="shared" si="12"/>
        <v>2</v>
      </c>
      <c r="AE39" s="17">
        <f t="shared" si="12"/>
        <v>2</v>
      </c>
      <c r="AF39" s="17">
        <f t="shared" si="12"/>
        <v>2</v>
      </c>
      <c r="AG39" s="17">
        <f t="shared" si="12"/>
        <v>2</v>
      </c>
      <c r="AH39" s="17"/>
      <c r="AI39" s="17"/>
      <c r="AJ39" s="17"/>
      <c r="AK39" s="17"/>
    </row>
    <row r="40" spans="1:33" ht="11.25">
      <c r="A40" s="1" t="s">
        <v>11</v>
      </c>
      <c r="B40" s="20"/>
      <c r="C40" s="17">
        <f>COUNTIF(C6,"&gt;0")+COUNTIF(C9,"&gt;0")+COUNTIF(C12,"&gt;0")+COUNTIF(C15,"&gt;0")+COUNTIF(C18,"&gt;0")+COUNTIF(C21,"&gt;0")+COUNTIF(C24,"&gt;0")+COUNTIF(C27,"&gt;0")+COUNTIF(C30,"&gt;0")+COUNTIF(C33,"&gt;0")+COUNTIF(C36,"&gt;0")</f>
        <v>2</v>
      </c>
      <c r="D40" s="17">
        <f t="shared" si="12"/>
        <v>2</v>
      </c>
      <c r="E40" s="17">
        <f t="shared" si="12"/>
        <v>2</v>
      </c>
      <c r="F40" s="17">
        <f t="shared" si="12"/>
        <v>2</v>
      </c>
      <c r="G40" s="17">
        <f t="shared" si="12"/>
        <v>2</v>
      </c>
      <c r="H40" s="17">
        <f t="shared" si="12"/>
        <v>2</v>
      </c>
      <c r="I40" s="17">
        <f t="shared" si="12"/>
        <v>2</v>
      </c>
      <c r="J40" s="17">
        <f t="shared" si="12"/>
        <v>2</v>
      </c>
      <c r="K40" s="17">
        <f t="shared" si="12"/>
        <v>2</v>
      </c>
      <c r="L40" s="17">
        <f t="shared" si="12"/>
        <v>2</v>
      </c>
      <c r="M40" s="17">
        <f t="shared" si="12"/>
        <v>2</v>
      </c>
      <c r="N40" s="17">
        <f t="shared" si="12"/>
        <v>2</v>
      </c>
      <c r="O40" s="17">
        <f t="shared" si="12"/>
        <v>2</v>
      </c>
      <c r="P40" s="17">
        <f t="shared" si="12"/>
        <v>2</v>
      </c>
      <c r="Q40" s="17">
        <f t="shared" si="12"/>
        <v>2</v>
      </c>
      <c r="R40" s="17">
        <f t="shared" si="12"/>
        <v>2</v>
      </c>
      <c r="S40" s="17">
        <f t="shared" si="12"/>
        <v>2</v>
      </c>
      <c r="T40" s="17">
        <f t="shared" si="12"/>
        <v>2</v>
      </c>
      <c r="U40" s="17">
        <f t="shared" si="12"/>
        <v>2</v>
      </c>
      <c r="V40" s="17">
        <f t="shared" si="12"/>
        <v>2</v>
      </c>
      <c r="W40" s="17">
        <f t="shared" si="12"/>
        <v>2</v>
      </c>
      <c r="X40" s="17">
        <f t="shared" si="12"/>
        <v>2</v>
      </c>
      <c r="Y40" s="17">
        <f t="shared" si="12"/>
        <v>2</v>
      </c>
      <c r="Z40" s="17">
        <f t="shared" si="12"/>
        <v>2</v>
      </c>
      <c r="AA40" s="17">
        <f t="shared" si="12"/>
        <v>2</v>
      </c>
      <c r="AB40" s="17">
        <f t="shared" si="12"/>
        <v>2</v>
      </c>
      <c r="AC40" s="17">
        <f t="shared" si="12"/>
        <v>2</v>
      </c>
      <c r="AD40" s="17">
        <f t="shared" si="12"/>
        <v>2</v>
      </c>
      <c r="AE40" s="17">
        <f t="shared" si="12"/>
        <v>2</v>
      </c>
      <c r="AF40" s="17">
        <f t="shared" si="12"/>
        <v>2</v>
      </c>
      <c r="AG40" s="17">
        <f t="shared" si="12"/>
        <v>2</v>
      </c>
    </row>
    <row r="41" spans="2:3" ht="9.75">
      <c r="B41" s="21"/>
      <c r="C41" s="3"/>
    </row>
    <row r="42" spans="1:32" ht="9.75">
      <c r="A42" s="1" t="s">
        <v>41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</row>
  </sheetData>
  <sheetProtection/>
  <mergeCells count="2">
    <mergeCell ref="A2:A4"/>
    <mergeCell ref="B1:AI1"/>
  </mergeCells>
  <printOptions/>
  <pageMargins left="0.2" right="0.19" top="0.67" bottom="0.66" header="0" footer="0"/>
  <pageSetup fitToHeight="1" fitToWidth="1" horizontalDpi="600" verticalDpi="600" orientation="landscape" paperSize="9" scale="8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2"/>
  <sheetViews>
    <sheetView zoomScale="200" zoomScaleNormal="200" workbookViewId="0" topLeftCell="A1">
      <selection activeCell="W33" sqref="W33"/>
    </sheetView>
  </sheetViews>
  <sheetFormatPr defaultColWidth="8.8515625" defaultRowHeight="12.75"/>
  <cols>
    <col min="1" max="1" width="9.7109375" style="1" customWidth="1"/>
    <col min="2" max="2" width="5.421875" style="1" customWidth="1"/>
    <col min="3" max="3" width="3.421875" style="4" customWidth="1"/>
    <col min="4" max="4" width="3.421875" style="2" customWidth="1"/>
    <col min="5" max="33" width="3.421875" style="1" customWidth="1"/>
    <col min="34" max="35" width="7.7109375" style="1" customWidth="1"/>
    <col min="36" max="37" width="3.421875" style="1" customWidth="1"/>
    <col min="38" max="16384" width="8.8515625" style="1" customWidth="1"/>
  </cols>
  <sheetData>
    <row r="1" spans="1:37" ht="19.5" customHeight="1" thickBot="1">
      <c r="A1" s="162" t="s">
        <v>31</v>
      </c>
      <c r="B1" s="162"/>
      <c r="C1" s="108"/>
      <c r="D1" s="108"/>
      <c r="E1" s="108"/>
      <c r="F1" s="157" t="s">
        <v>28</v>
      </c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08"/>
      <c r="AF1" s="108"/>
      <c r="AG1" s="108"/>
      <c r="AH1" s="108"/>
      <c r="AI1" s="108"/>
      <c r="AJ1" s="7" t="s">
        <v>16</v>
      </c>
      <c r="AK1" s="7" t="s">
        <v>17</v>
      </c>
    </row>
    <row r="2" spans="1:37" ht="13.5" customHeight="1" thickBot="1">
      <c r="A2" s="160">
        <v>2016</v>
      </c>
      <c r="B2" s="55" t="s">
        <v>10</v>
      </c>
      <c r="C2" s="45"/>
      <c r="D2" s="44"/>
      <c r="E2" s="44"/>
      <c r="F2" s="44">
        <v>31</v>
      </c>
      <c r="G2" s="44"/>
      <c r="H2" s="44"/>
      <c r="I2" s="46"/>
      <c r="J2" s="44"/>
      <c r="K2" s="44"/>
      <c r="L2" s="44"/>
      <c r="M2" s="44">
        <v>32</v>
      </c>
      <c r="N2" s="44"/>
      <c r="O2" s="44"/>
      <c r="P2" s="46"/>
      <c r="Q2" s="44"/>
      <c r="R2" s="44"/>
      <c r="S2" s="44"/>
      <c r="T2" s="44">
        <v>33</v>
      </c>
      <c r="U2" s="44"/>
      <c r="V2" s="44"/>
      <c r="W2" s="46"/>
      <c r="X2" s="44"/>
      <c r="Y2" s="44"/>
      <c r="Z2" s="44"/>
      <c r="AA2" s="44">
        <v>34</v>
      </c>
      <c r="AB2" s="44"/>
      <c r="AC2" s="44"/>
      <c r="AD2" s="46"/>
      <c r="AE2" s="44"/>
      <c r="AF2" s="44">
        <v>35</v>
      </c>
      <c r="AG2" s="46"/>
      <c r="AH2" s="24"/>
      <c r="AI2" s="25"/>
      <c r="AJ2" s="17"/>
      <c r="AK2" s="17"/>
    </row>
    <row r="3" spans="1:37" ht="9.75">
      <c r="A3" s="160"/>
      <c r="B3" s="42" t="s">
        <v>8</v>
      </c>
      <c r="C3" s="97">
        <v>1</v>
      </c>
      <c r="D3" s="98">
        <f>C3+1</f>
        <v>2</v>
      </c>
      <c r="E3" s="98">
        <f aca="true" t="shared" si="0" ref="E3:AF3">D3+1</f>
        <v>3</v>
      </c>
      <c r="F3" s="98">
        <f t="shared" si="0"/>
        <v>4</v>
      </c>
      <c r="G3" s="98">
        <f t="shared" si="0"/>
        <v>5</v>
      </c>
      <c r="H3" s="98">
        <f t="shared" si="0"/>
        <v>6</v>
      </c>
      <c r="I3" s="100">
        <f t="shared" si="0"/>
        <v>7</v>
      </c>
      <c r="J3" s="98">
        <f t="shared" si="0"/>
        <v>8</v>
      </c>
      <c r="K3" s="98">
        <f t="shared" si="0"/>
        <v>9</v>
      </c>
      <c r="L3" s="98">
        <f t="shared" si="0"/>
        <v>10</v>
      </c>
      <c r="M3" s="98">
        <f t="shared" si="0"/>
        <v>11</v>
      </c>
      <c r="N3" s="98">
        <f t="shared" si="0"/>
        <v>12</v>
      </c>
      <c r="O3" s="98">
        <f t="shared" si="0"/>
        <v>13</v>
      </c>
      <c r="P3" s="100">
        <f t="shared" si="0"/>
        <v>14</v>
      </c>
      <c r="Q3" s="98">
        <f t="shared" si="0"/>
        <v>15</v>
      </c>
      <c r="R3" s="98">
        <f t="shared" si="0"/>
        <v>16</v>
      </c>
      <c r="S3" s="98">
        <f t="shared" si="0"/>
        <v>17</v>
      </c>
      <c r="T3" s="98">
        <f t="shared" si="0"/>
        <v>18</v>
      </c>
      <c r="U3" s="98">
        <f t="shared" si="0"/>
        <v>19</v>
      </c>
      <c r="V3" s="98">
        <f t="shared" si="0"/>
        <v>20</v>
      </c>
      <c r="W3" s="100">
        <f t="shared" si="0"/>
        <v>21</v>
      </c>
      <c r="X3" s="98">
        <f t="shared" si="0"/>
        <v>22</v>
      </c>
      <c r="Y3" s="98">
        <f t="shared" si="0"/>
        <v>23</v>
      </c>
      <c r="Z3" s="98">
        <f t="shared" si="0"/>
        <v>24</v>
      </c>
      <c r="AA3" s="98">
        <f t="shared" si="0"/>
        <v>25</v>
      </c>
      <c r="AB3" s="98">
        <f t="shared" si="0"/>
        <v>26</v>
      </c>
      <c r="AC3" s="98">
        <f t="shared" si="0"/>
        <v>27</v>
      </c>
      <c r="AD3" s="100">
        <f t="shared" si="0"/>
        <v>28</v>
      </c>
      <c r="AE3" s="98">
        <f t="shared" si="0"/>
        <v>29</v>
      </c>
      <c r="AF3" s="98">
        <f t="shared" si="0"/>
        <v>30</v>
      </c>
      <c r="AG3" s="100">
        <v>31</v>
      </c>
      <c r="AH3" s="26" t="s">
        <v>6</v>
      </c>
      <c r="AI3" s="27" t="s">
        <v>7</v>
      </c>
      <c r="AJ3" s="17"/>
      <c r="AK3" s="17"/>
    </row>
    <row r="4" spans="1:37" ht="10.5" thickBot="1">
      <c r="A4" s="161"/>
      <c r="B4" s="42" t="s">
        <v>9</v>
      </c>
      <c r="C4" s="103" t="s">
        <v>0</v>
      </c>
      <c r="D4" s="104" t="s">
        <v>1</v>
      </c>
      <c r="E4" s="104" t="s">
        <v>2</v>
      </c>
      <c r="F4" s="104" t="s">
        <v>1</v>
      </c>
      <c r="G4" s="104" t="s">
        <v>3</v>
      </c>
      <c r="H4" s="104" t="s">
        <v>4</v>
      </c>
      <c r="I4" s="105" t="s">
        <v>5</v>
      </c>
      <c r="J4" s="104" t="s">
        <v>0</v>
      </c>
      <c r="K4" s="104" t="s">
        <v>1</v>
      </c>
      <c r="L4" s="104" t="s">
        <v>2</v>
      </c>
      <c r="M4" s="104" t="s">
        <v>1</v>
      </c>
      <c r="N4" s="104" t="s">
        <v>3</v>
      </c>
      <c r="O4" s="104" t="s">
        <v>4</v>
      </c>
      <c r="P4" s="105" t="s">
        <v>5</v>
      </c>
      <c r="Q4" s="104" t="s">
        <v>0</v>
      </c>
      <c r="R4" s="104" t="s">
        <v>1</v>
      </c>
      <c r="S4" s="104" t="s">
        <v>2</v>
      </c>
      <c r="T4" s="104" t="s">
        <v>1</v>
      </c>
      <c r="U4" s="104" t="s">
        <v>3</v>
      </c>
      <c r="V4" s="104" t="s">
        <v>4</v>
      </c>
      <c r="W4" s="105" t="s">
        <v>5</v>
      </c>
      <c r="X4" s="104" t="s">
        <v>0</v>
      </c>
      <c r="Y4" s="104" t="s">
        <v>1</v>
      </c>
      <c r="Z4" s="104" t="s">
        <v>2</v>
      </c>
      <c r="AA4" s="104" t="s">
        <v>1</v>
      </c>
      <c r="AB4" s="104" t="s">
        <v>3</v>
      </c>
      <c r="AC4" s="104" t="s">
        <v>4</v>
      </c>
      <c r="AD4" s="105" t="s">
        <v>5</v>
      </c>
      <c r="AE4" s="104" t="s">
        <v>0</v>
      </c>
      <c r="AF4" s="104" t="s">
        <v>1</v>
      </c>
      <c r="AG4" s="105" t="s">
        <v>2</v>
      </c>
      <c r="AH4" s="28"/>
      <c r="AI4" s="27"/>
      <c r="AJ4" s="17"/>
      <c r="AK4" s="17"/>
    </row>
    <row r="5" spans="1:37" ht="10.5" thickBot="1">
      <c r="A5" s="33">
        <v>1</v>
      </c>
      <c r="B5" s="95">
        <f>COUNTIF(C38:AG38,"=1")</f>
        <v>4</v>
      </c>
      <c r="C5" s="8"/>
      <c r="D5" s="9"/>
      <c r="E5" s="9"/>
      <c r="F5" s="9"/>
      <c r="G5" s="9"/>
      <c r="H5" s="123"/>
      <c r="I5" s="124"/>
      <c r="J5" s="9"/>
      <c r="K5" s="9"/>
      <c r="L5" s="9"/>
      <c r="M5" s="9"/>
      <c r="N5" s="9"/>
      <c r="O5" s="123"/>
      <c r="P5" s="124"/>
      <c r="Q5" s="9"/>
      <c r="R5" s="9"/>
      <c r="S5" s="9">
        <v>10</v>
      </c>
      <c r="T5" s="9">
        <v>10</v>
      </c>
      <c r="U5" s="9">
        <v>10</v>
      </c>
      <c r="V5" s="123">
        <v>9.5</v>
      </c>
      <c r="W5" s="124"/>
      <c r="X5" s="9"/>
      <c r="Y5" s="9"/>
      <c r="Z5" s="9"/>
      <c r="AA5" s="9"/>
      <c r="AB5" s="9"/>
      <c r="AC5" s="123"/>
      <c r="AD5" s="124"/>
      <c r="AE5" s="9"/>
      <c r="AF5" s="9"/>
      <c r="AG5" s="10"/>
      <c r="AH5" s="34">
        <f>SUM(C5:AG5)</f>
        <v>39.5</v>
      </c>
      <c r="AI5" s="56">
        <f>SUM(AH6)*3/37</f>
        <v>3.081081081081081</v>
      </c>
      <c r="AJ5" s="17"/>
      <c r="AK5" s="17"/>
    </row>
    <row r="6" spans="1:37" s="2" customFormat="1" ht="10.5" thickBot="1">
      <c r="A6" s="102" t="str">
        <f>REPT(Maj!A6,1)</f>
        <v>Charly</v>
      </c>
      <c r="B6" s="115">
        <f>SUM(Juli!AI6)</f>
        <v>1.2151351351351138</v>
      </c>
      <c r="C6" s="11"/>
      <c r="D6" s="12"/>
      <c r="E6" s="12"/>
      <c r="F6" s="12"/>
      <c r="G6" s="12"/>
      <c r="H6" s="125"/>
      <c r="I6" s="126"/>
      <c r="J6" s="12"/>
      <c r="K6" s="12"/>
      <c r="L6" s="12"/>
      <c r="M6" s="12">
        <v>9.5</v>
      </c>
      <c r="N6" s="12">
        <v>9.5</v>
      </c>
      <c r="O6" s="125">
        <v>9.5</v>
      </c>
      <c r="P6" s="126">
        <v>9.5</v>
      </c>
      <c r="Q6" s="12"/>
      <c r="R6" s="12"/>
      <c r="S6" s="12"/>
      <c r="T6" s="12"/>
      <c r="U6" s="12"/>
      <c r="V6" s="125"/>
      <c r="W6" s="126"/>
      <c r="X6" s="12"/>
      <c r="Y6" s="12" t="s">
        <v>46</v>
      </c>
      <c r="Z6" s="12" t="s">
        <v>46</v>
      </c>
      <c r="AA6" s="12" t="s">
        <v>46</v>
      </c>
      <c r="AB6" s="12" t="s">
        <v>46</v>
      </c>
      <c r="AC6" s="125"/>
      <c r="AD6" s="126"/>
      <c r="AE6" s="12"/>
      <c r="AF6" s="12"/>
      <c r="AG6" s="13"/>
      <c r="AH6" s="58">
        <f>SUM(C6:AG6)</f>
        <v>38</v>
      </c>
      <c r="AI6" s="49">
        <f>SUM(AH5)+(AH6)+(B6)-153.55+AI5+AJ6+AK6+AK5</f>
        <v>-22.753783783783817</v>
      </c>
      <c r="AJ6" s="149">
        <v>37</v>
      </c>
      <c r="AK6" s="116">
        <f>COUNTIF(D6:AG6,"=9,5")*3</f>
        <v>12</v>
      </c>
    </row>
    <row r="7" spans="1:37" s="2" customFormat="1" ht="10.5" thickBot="1">
      <c r="A7" s="32" t="s">
        <v>12</v>
      </c>
      <c r="B7" s="37"/>
      <c r="C7" s="68">
        <f>24-C5-C6</f>
        <v>24</v>
      </c>
      <c r="D7" s="15">
        <f aca="true" t="shared" si="1" ref="D7:AG7">24-D5-D6</f>
        <v>24</v>
      </c>
      <c r="E7" s="15">
        <f t="shared" si="1"/>
        <v>24</v>
      </c>
      <c r="F7" s="15">
        <f t="shared" si="1"/>
        <v>24</v>
      </c>
      <c r="G7" s="15">
        <f t="shared" si="1"/>
        <v>24</v>
      </c>
      <c r="H7" s="127">
        <f t="shared" si="1"/>
        <v>24</v>
      </c>
      <c r="I7" s="128">
        <f t="shared" si="1"/>
        <v>24</v>
      </c>
      <c r="J7" s="15">
        <f t="shared" si="1"/>
        <v>24</v>
      </c>
      <c r="K7" s="15">
        <f t="shared" si="1"/>
        <v>24</v>
      </c>
      <c r="L7" s="15">
        <f t="shared" si="1"/>
        <v>24</v>
      </c>
      <c r="M7" s="15">
        <f t="shared" si="1"/>
        <v>14.5</v>
      </c>
      <c r="N7" s="15">
        <f t="shared" si="1"/>
        <v>14.5</v>
      </c>
      <c r="O7" s="127">
        <f t="shared" si="1"/>
        <v>14.5</v>
      </c>
      <c r="P7" s="128">
        <f t="shared" si="1"/>
        <v>14.5</v>
      </c>
      <c r="Q7" s="15">
        <f t="shared" si="1"/>
        <v>24</v>
      </c>
      <c r="R7" s="15">
        <f t="shared" si="1"/>
        <v>24</v>
      </c>
      <c r="S7" s="15">
        <f t="shared" si="1"/>
        <v>14</v>
      </c>
      <c r="T7" s="15">
        <f t="shared" si="1"/>
        <v>14</v>
      </c>
      <c r="U7" s="15">
        <f t="shared" si="1"/>
        <v>14</v>
      </c>
      <c r="V7" s="127">
        <f t="shared" si="1"/>
        <v>14.5</v>
      </c>
      <c r="W7" s="128">
        <f t="shared" si="1"/>
        <v>24</v>
      </c>
      <c r="X7" s="15">
        <f t="shared" si="1"/>
        <v>24</v>
      </c>
      <c r="Y7" s="15" t="e">
        <f t="shared" si="1"/>
        <v>#VALUE!</v>
      </c>
      <c r="Z7" s="15" t="e">
        <f t="shared" si="1"/>
        <v>#VALUE!</v>
      </c>
      <c r="AA7" s="15" t="e">
        <f t="shared" si="1"/>
        <v>#VALUE!</v>
      </c>
      <c r="AB7" s="15" t="e">
        <f t="shared" si="1"/>
        <v>#VALUE!</v>
      </c>
      <c r="AC7" s="127">
        <f t="shared" si="1"/>
        <v>24</v>
      </c>
      <c r="AD7" s="128">
        <f t="shared" si="1"/>
        <v>24</v>
      </c>
      <c r="AE7" s="15">
        <f t="shared" si="1"/>
        <v>24</v>
      </c>
      <c r="AF7" s="15">
        <f t="shared" si="1"/>
        <v>24</v>
      </c>
      <c r="AG7" s="16">
        <f t="shared" si="1"/>
        <v>24</v>
      </c>
      <c r="AH7" s="32"/>
      <c r="AI7" s="32"/>
      <c r="AJ7" s="52"/>
      <c r="AK7" s="52"/>
    </row>
    <row r="8" spans="1:37" s="2" customFormat="1" ht="10.5" thickBot="1">
      <c r="A8" s="33">
        <v>2</v>
      </c>
      <c r="B8" s="95">
        <f>COUNTIF(C38:AG38,"=2")</f>
        <v>8</v>
      </c>
      <c r="C8" s="8"/>
      <c r="D8" s="9"/>
      <c r="E8" s="9"/>
      <c r="F8" s="9"/>
      <c r="G8" s="9"/>
      <c r="H8" s="123"/>
      <c r="I8" s="124"/>
      <c r="J8" s="9"/>
      <c r="K8" s="9">
        <v>10</v>
      </c>
      <c r="L8" s="9">
        <v>10</v>
      </c>
      <c r="M8" s="9">
        <v>10</v>
      </c>
      <c r="N8" s="9">
        <v>10</v>
      </c>
      <c r="O8" s="123"/>
      <c r="P8" s="124"/>
      <c r="Q8" s="9"/>
      <c r="R8" s="9"/>
      <c r="S8" s="9"/>
      <c r="T8" s="9"/>
      <c r="U8" s="9"/>
      <c r="V8" s="123"/>
      <c r="W8" s="124"/>
      <c r="X8" s="9"/>
      <c r="Y8" s="9"/>
      <c r="Z8" s="9"/>
      <c r="AA8" s="9"/>
      <c r="AB8" s="9"/>
      <c r="AC8" s="123"/>
      <c r="AD8" s="124"/>
      <c r="AE8" s="9"/>
      <c r="AF8" s="9"/>
      <c r="AG8" s="10"/>
      <c r="AH8" s="34">
        <f>SUM(C8:AG8)</f>
        <v>40</v>
      </c>
      <c r="AI8" s="56">
        <f>SUM(AH9)*3/37</f>
        <v>6.162162162162162</v>
      </c>
      <c r="AJ8" s="52"/>
      <c r="AK8" s="52"/>
    </row>
    <row r="9" spans="1:37" s="2" customFormat="1" ht="10.5" thickBot="1">
      <c r="A9" s="102" t="str">
        <f>REPT(Maj!A9,1)</f>
        <v>Jens Mollerup</v>
      </c>
      <c r="B9" s="115">
        <f>SUM(Juli!AI9)</f>
        <v>2.695405405405367</v>
      </c>
      <c r="C9" s="11"/>
      <c r="D9" s="12"/>
      <c r="E9" s="12"/>
      <c r="F9" s="12"/>
      <c r="G9" s="12"/>
      <c r="H9" s="125"/>
      <c r="I9" s="126"/>
      <c r="J9" s="12"/>
      <c r="K9" s="12"/>
      <c r="L9" s="12"/>
      <c r="M9" s="12"/>
      <c r="N9" s="12"/>
      <c r="O9" s="125"/>
      <c r="P9" s="126"/>
      <c r="Q9" s="12">
        <v>9.5</v>
      </c>
      <c r="R9" s="12">
        <v>9.5</v>
      </c>
      <c r="S9" s="12">
        <v>9.5</v>
      </c>
      <c r="T9" s="12">
        <v>9.5</v>
      </c>
      <c r="U9" s="12"/>
      <c r="V9" s="125"/>
      <c r="W9" s="126"/>
      <c r="X9" s="12"/>
      <c r="Y9" s="12">
        <v>9.5</v>
      </c>
      <c r="Z9" s="12">
        <v>9.5</v>
      </c>
      <c r="AA9" s="12">
        <v>9.5</v>
      </c>
      <c r="AB9" s="12">
        <v>9.5</v>
      </c>
      <c r="AC9" s="125"/>
      <c r="AD9" s="126"/>
      <c r="AE9" s="12"/>
      <c r="AF9" s="12"/>
      <c r="AG9" s="13"/>
      <c r="AH9" s="58">
        <f>SUM(C9:AG9)</f>
        <v>76</v>
      </c>
      <c r="AI9" s="49">
        <f>SUM(AH8)+(AH9)+(B9)-153.55+AI8+AJ9+AK9+AK8</f>
        <v>-4.692432432432483</v>
      </c>
      <c r="AJ9" s="149"/>
      <c r="AK9" s="116">
        <f>COUNTIF(D9:AG9,"=9,5")*3</f>
        <v>24</v>
      </c>
    </row>
    <row r="10" spans="1:37" s="2" customFormat="1" ht="10.5" thickBot="1">
      <c r="A10" s="32" t="s">
        <v>12</v>
      </c>
      <c r="B10" s="57"/>
      <c r="C10" s="68">
        <f>24-C8-C9</f>
        <v>24</v>
      </c>
      <c r="D10" s="15">
        <f aca="true" t="shared" si="2" ref="D10:AG10">24-D8-D9</f>
        <v>24</v>
      </c>
      <c r="E10" s="15">
        <f t="shared" si="2"/>
        <v>24</v>
      </c>
      <c r="F10" s="15">
        <f t="shared" si="2"/>
        <v>24</v>
      </c>
      <c r="G10" s="15">
        <f t="shared" si="2"/>
        <v>24</v>
      </c>
      <c r="H10" s="127">
        <f t="shared" si="2"/>
        <v>24</v>
      </c>
      <c r="I10" s="128">
        <f t="shared" si="2"/>
        <v>24</v>
      </c>
      <c r="J10" s="15">
        <f t="shared" si="2"/>
        <v>24</v>
      </c>
      <c r="K10" s="15">
        <f t="shared" si="2"/>
        <v>14</v>
      </c>
      <c r="L10" s="15">
        <f t="shared" si="2"/>
        <v>14</v>
      </c>
      <c r="M10" s="15">
        <f t="shared" si="2"/>
        <v>14</v>
      </c>
      <c r="N10" s="15">
        <f t="shared" si="2"/>
        <v>14</v>
      </c>
      <c r="O10" s="127">
        <f t="shared" si="2"/>
        <v>24</v>
      </c>
      <c r="P10" s="128">
        <f t="shared" si="2"/>
        <v>24</v>
      </c>
      <c r="Q10" s="15">
        <f t="shared" si="2"/>
        <v>14.5</v>
      </c>
      <c r="R10" s="15">
        <f t="shared" si="2"/>
        <v>14.5</v>
      </c>
      <c r="S10" s="15">
        <f t="shared" si="2"/>
        <v>14.5</v>
      </c>
      <c r="T10" s="15">
        <f t="shared" si="2"/>
        <v>14.5</v>
      </c>
      <c r="U10" s="15">
        <f t="shared" si="2"/>
        <v>24</v>
      </c>
      <c r="V10" s="127">
        <f t="shared" si="2"/>
        <v>24</v>
      </c>
      <c r="W10" s="128">
        <f t="shared" si="2"/>
        <v>24</v>
      </c>
      <c r="X10" s="15">
        <f t="shared" si="2"/>
        <v>24</v>
      </c>
      <c r="Y10" s="15">
        <f t="shared" si="2"/>
        <v>14.5</v>
      </c>
      <c r="Z10" s="15">
        <f t="shared" si="2"/>
        <v>14.5</v>
      </c>
      <c r="AA10" s="15">
        <f t="shared" si="2"/>
        <v>14.5</v>
      </c>
      <c r="AB10" s="15">
        <f t="shared" si="2"/>
        <v>14.5</v>
      </c>
      <c r="AC10" s="127">
        <f t="shared" si="2"/>
        <v>24</v>
      </c>
      <c r="AD10" s="128">
        <f t="shared" si="2"/>
        <v>24</v>
      </c>
      <c r="AE10" s="15">
        <f t="shared" si="2"/>
        <v>24</v>
      </c>
      <c r="AF10" s="15">
        <f t="shared" si="2"/>
        <v>24</v>
      </c>
      <c r="AG10" s="16">
        <f t="shared" si="2"/>
        <v>24</v>
      </c>
      <c r="AH10" s="32"/>
      <c r="AI10" s="32"/>
      <c r="AJ10" s="52"/>
      <c r="AK10" s="52"/>
    </row>
    <row r="11" spans="1:37" s="2" customFormat="1" ht="10.5" thickBot="1">
      <c r="A11" s="33">
        <v>3</v>
      </c>
      <c r="B11" s="95">
        <f>COUNTIF(C38:AG38,"=3")</f>
        <v>4</v>
      </c>
      <c r="C11" s="8"/>
      <c r="D11" s="9"/>
      <c r="E11" s="9"/>
      <c r="F11" s="9"/>
      <c r="G11" s="9">
        <v>10</v>
      </c>
      <c r="H11" s="123">
        <v>9.5</v>
      </c>
      <c r="I11" s="124">
        <v>9.5</v>
      </c>
      <c r="J11" s="9">
        <v>10</v>
      </c>
      <c r="K11" s="9"/>
      <c r="L11" s="9"/>
      <c r="M11" s="9"/>
      <c r="N11" s="9"/>
      <c r="O11" s="123"/>
      <c r="P11" s="124"/>
      <c r="Q11" s="9"/>
      <c r="R11" s="9"/>
      <c r="S11" s="9"/>
      <c r="T11" s="9"/>
      <c r="U11" s="9"/>
      <c r="V11" s="123"/>
      <c r="W11" s="124">
        <v>9.5</v>
      </c>
      <c r="X11" s="9">
        <v>10</v>
      </c>
      <c r="Y11" s="9">
        <v>10</v>
      </c>
      <c r="Z11" s="9">
        <v>10</v>
      </c>
      <c r="AA11" s="9"/>
      <c r="AB11" s="9"/>
      <c r="AC11" s="123"/>
      <c r="AD11" s="124"/>
      <c r="AE11" s="9"/>
      <c r="AF11" s="9"/>
      <c r="AG11" s="10"/>
      <c r="AH11" s="34">
        <f>SUM(C11:AG11)</f>
        <v>78.5</v>
      </c>
      <c r="AI11" s="56">
        <f>SUM(AH12)*3/37</f>
        <v>3.081081081081081</v>
      </c>
      <c r="AJ11" s="52"/>
      <c r="AK11" s="52"/>
    </row>
    <row r="12" spans="1:37" s="2" customFormat="1" ht="10.5" thickBot="1">
      <c r="A12" s="102" t="str">
        <f>REPT(Maj!A12,1)</f>
        <v>Iver</v>
      </c>
      <c r="B12" s="115">
        <f>SUM(Juli!AI12)</f>
        <v>-11.387297297297323</v>
      </c>
      <c r="C12" s="11"/>
      <c r="D12" s="12"/>
      <c r="E12" s="12"/>
      <c r="F12" s="12"/>
      <c r="G12" s="12"/>
      <c r="H12" s="125"/>
      <c r="I12" s="126"/>
      <c r="J12" s="12"/>
      <c r="K12" s="12"/>
      <c r="L12" s="12"/>
      <c r="M12" s="12"/>
      <c r="N12" s="12"/>
      <c r="O12" s="125"/>
      <c r="P12" s="126"/>
      <c r="Q12" s="12"/>
      <c r="R12" s="12"/>
      <c r="S12" s="12"/>
      <c r="T12" s="12"/>
      <c r="U12" s="12"/>
      <c r="V12" s="125"/>
      <c r="W12" s="126"/>
      <c r="X12" s="12"/>
      <c r="Y12" s="12"/>
      <c r="Z12" s="12"/>
      <c r="AA12" s="12"/>
      <c r="AB12" s="12"/>
      <c r="AC12" s="125">
        <v>9.5</v>
      </c>
      <c r="AD12" s="126">
        <v>9.5</v>
      </c>
      <c r="AE12" s="12">
        <v>9.5</v>
      </c>
      <c r="AF12" s="12">
        <v>9.5</v>
      </c>
      <c r="AG12" s="13"/>
      <c r="AH12" s="58">
        <f>SUM(C12:AG12)</f>
        <v>38</v>
      </c>
      <c r="AI12" s="49">
        <f>SUM(AH11)+(AH12)+(B12)-153.55+AI11+AJ12+AK12+AK11</f>
        <v>3.6437837837837463</v>
      </c>
      <c r="AJ12" s="149">
        <v>37</v>
      </c>
      <c r="AK12" s="116">
        <f>COUNTIF(D12:AG12,"=9,5")*3</f>
        <v>12</v>
      </c>
    </row>
    <row r="13" spans="1:37" s="2" customFormat="1" ht="10.5" thickBot="1">
      <c r="A13" s="32" t="s">
        <v>12</v>
      </c>
      <c r="B13" s="37"/>
      <c r="C13" s="68">
        <f>24-C11-C12</f>
        <v>24</v>
      </c>
      <c r="D13" s="15">
        <f aca="true" t="shared" si="3" ref="D13:AG13">24-D11-D12</f>
        <v>24</v>
      </c>
      <c r="E13" s="15">
        <f t="shared" si="3"/>
        <v>24</v>
      </c>
      <c r="F13" s="15">
        <f t="shared" si="3"/>
        <v>24</v>
      </c>
      <c r="G13" s="15">
        <f t="shared" si="3"/>
        <v>14</v>
      </c>
      <c r="H13" s="127">
        <f t="shared" si="3"/>
        <v>14.5</v>
      </c>
      <c r="I13" s="128">
        <f t="shared" si="3"/>
        <v>14.5</v>
      </c>
      <c r="J13" s="15">
        <f t="shared" si="3"/>
        <v>14</v>
      </c>
      <c r="K13" s="15">
        <f t="shared" si="3"/>
        <v>24</v>
      </c>
      <c r="L13" s="15">
        <f t="shared" si="3"/>
        <v>24</v>
      </c>
      <c r="M13" s="15">
        <f t="shared" si="3"/>
        <v>24</v>
      </c>
      <c r="N13" s="15">
        <f t="shared" si="3"/>
        <v>24</v>
      </c>
      <c r="O13" s="127">
        <f t="shared" si="3"/>
        <v>24</v>
      </c>
      <c r="P13" s="128">
        <f t="shared" si="3"/>
        <v>24</v>
      </c>
      <c r="Q13" s="15">
        <f t="shared" si="3"/>
        <v>24</v>
      </c>
      <c r="R13" s="15">
        <f t="shared" si="3"/>
        <v>24</v>
      </c>
      <c r="S13" s="15">
        <f t="shared" si="3"/>
        <v>24</v>
      </c>
      <c r="T13" s="15">
        <f t="shared" si="3"/>
        <v>24</v>
      </c>
      <c r="U13" s="15">
        <f t="shared" si="3"/>
        <v>24</v>
      </c>
      <c r="V13" s="127">
        <f t="shared" si="3"/>
        <v>24</v>
      </c>
      <c r="W13" s="128">
        <f t="shared" si="3"/>
        <v>14.5</v>
      </c>
      <c r="X13" s="15">
        <f t="shared" si="3"/>
        <v>14</v>
      </c>
      <c r="Y13" s="15">
        <f t="shared" si="3"/>
        <v>14</v>
      </c>
      <c r="Z13" s="15">
        <f t="shared" si="3"/>
        <v>14</v>
      </c>
      <c r="AA13" s="15">
        <f t="shared" si="3"/>
        <v>24</v>
      </c>
      <c r="AB13" s="15">
        <f t="shared" si="3"/>
        <v>24</v>
      </c>
      <c r="AC13" s="127">
        <f t="shared" si="3"/>
        <v>14.5</v>
      </c>
      <c r="AD13" s="128">
        <f t="shared" si="3"/>
        <v>14.5</v>
      </c>
      <c r="AE13" s="15">
        <f t="shared" si="3"/>
        <v>14.5</v>
      </c>
      <c r="AF13" s="15">
        <f t="shared" si="3"/>
        <v>14.5</v>
      </c>
      <c r="AG13" s="16">
        <f t="shared" si="3"/>
        <v>24</v>
      </c>
      <c r="AH13" s="32"/>
      <c r="AI13" s="32"/>
      <c r="AJ13" s="52"/>
      <c r="AK13" s="52"/>
    </row>
    <row r="14" spans="1:37" s="2" customFormat="1" ht="10.5" thickBot="1">
      <c r="A14" s="33">
        <v>4</v>
      </c>
      <c r="B14" s="95">
        <f>COUNTIF(C38:AG38,"=4")</f>
        <v>4</v>
      </c>
      <c r="C14" s="8"/>
      <c r="D14" s="9"/>
      <c r="E14" s="9"/>
      <c r="F14" s="9"/>
      <c r="G14" s="9"/>
      <c r="H14" s="123"/>
      <c r="I14" s="124"/>
      <c r="J14" s="9"/>
      <c r="K14" s="9"/>
      <c r="L14" s="9"/>
      <c r="M14" s="9"/>
      <c r="N14" s="9"/>
      <c r="O14" s="123"/>
      <c r="P14" s="124"/>
      <c r="Q14" s="9"/>
      <c r="R14" s="9"/>
      <c r="S14" s="9"/>
      <c r="T14" s="9"/>
      <c r="U14" s="9"/>
      <c r="V14" s="123"/>
      <c r="W14" s="124"/>
      <c r="X14" s="9"/>
      <c r="Y14" s="9"/>
      <c r="Z14" s="9"/>
      <c r="AA14" s="9"/>
      <c r="AB14" s="9"/>
      <c r="AC14" s="123"/>
      <c r="AD14" s="124"/>
      <c r="AE14" s="9">
        <v>10</v>
      </c>
      <c r="AF14" s="9">
        <v>10</v>
      </c>
      <c r="AG14" s="10">
        <v>10</v>
      </c>
      <c r="AH14" s="34">
        <f>SUM(C14:AG14)</f>
        <v>30</v>
      </c>
      <c r="AI14" s="56">
        <f>SUM(AH15)*3/37</f>
        <v>3.8513513513513513</v>
      </c>
      <c r="AJ14" s="52"/>
      <c r="AK14" s="52"/>
    </row>
    <row r="15" spans="1:37" s="2" customFormat="1" ht="10.5" thickBot="1">
      <c r="A15" s="102" t="str">
        <f>REPT(Maj!A15,1)</f>
        <v>Pirre</v>
      </c>
      <c r="B15" s="115">
        <f>SUM(Juli!AI15)</f>
        <v>19.466216216216196</v>
      </c>
      <c r="C15" s="11"/>
      <c r="D15" s="12"/>
      <c r="E15" s="12">
        <v>9.5</v>
      </c>
      <c r="F15" s="12">
        <v>9.5</v>
      </c>
      <c r="G15" s="12">
        <v>9.5</v>
      </c>
      <c r="H15" s="125">
        <v>9.5</v>
      </c>
      <c r="I15" s="145">
        <v>9.5</v>
      </c>
      <c r="J15" s="12"/>
      <c r="K15" s="12"/>
      <c r="L15" s="12"/>
      <c r="M15" s="12"/>
      <c r="N15" s="12"/>
      <c r="O15" s="125"/>
      <c r="P15" s="126"/>
      <c r="Q15" s="12"/>
      <c r="R15" s="12"/>
      <c r="S15" s="12"/>
      <c r="T15" s="12"/>
      <c r="U15" s="12"/>
      <c r="V15" s="125"/>
      <c r="W15" s="126"/>
      <c r="X15" s="12"/>
      <c r="Y15" s="12" t="s">
        <v>46</v>
      </c>
      <c r="Z15" s="12" t="s">
        <v>46</v>
      </c>
      <c r="AA15" s="12" t="s">
        <v>46</v>
      </c>
      <c r="AB15" s="12" t="s">
        <v>46</v>
      </c>
      <c r="AC15" s="125"/>
      <c r="AD15" s="126"/>
      <c r="AE15" s="12"/>
      <c r="AF15" s="12"/>
      <c r="AG15" s="13"/>
      <c r="AH15" s="58">
        <f>SUM(C15:AG15)</f>
        <v>47.5</v>
      </c>
      <c r="AI15" s="49">
        <f>SUM(AH14)+(AH15)+(B15)-153.55+AI14+AJ15+AK15+AK14</f>
        <v>-0.7324324324324607</v>
      </c>
      <c r="AJ15" s="149">
        <v>37</v>
      </c>
      <c r="AK15" s="116">
        <f>COUNTIF(D15:AG15,"=9,5")*3</f>
        <v>15</v>
      </c>
    </row>
    <row r="16" spans="1:37" s="2" customFormat="1" ht="10.5" thickBot="1">
      <c r="A16" s="32" t="s">
        <v>12</v>
      </c>
      <c r="B16" s="37"/>
      <c r="C16" s="68">
        <f>24-C14-C15</f>
        <v>24</v>
      </c>
      <c r="D16" s="15">
        <f aca="true" t="shared" si="4" ref="D16:AG16">24-D14-D15</f>
        <v>24</v>
      </c>
      <c r="E16" s="15">
        <f t="shared" si="4"/>
        <v>14.5</v>
      </c>
      <c r="F16" s="15">
        <f t="shared" si="4"/>
        <v>14.5</v>
      </c>
      <c r="G16" s="15">
        <f t="shared" si="4"/>
        <v>14.5</v>
      </c>
      <c r="H16" s="127">
        <f t="shared" si="4"/>
        <v>14.5</v>
      </c>
      <c r="I16" s="128">
        <f t="shared" si="4"/>
        <v>14.5</v>
      </c>
      <c r="J16" s="15">
        <f t="shared" si="4"/>
        <v>24</v>
      </c>
      <c r="K16" s="15">
        <f t="shared" si="4"/>
        <v>24</v>
      </c>
      <c r="L16" s="15">
        <f t="shared" si="4"/>
        <v>24</v>
      </c>
      <c r="M16" s="15">
        <f t="shared" si="4"/>
        <v>24</v>
      </c>
      <c r="N16" s="15">
        <f t="shared" si="4"/>
        <v>24</v>
      </c>
      <c r="O16" s="127">
        <f t="shared" si="4"/>
        <v>24</v>
      </c>
      <c r="P16" s="128">
        <f t="shared" si="4"/>
        <v>24</v>
      </c>
      <c r="Q16" s="15">
        <f t="shared" si="4"/>
        <v>24</v>
      </c>
      <c r="R16" s="15">
        <f t="shared" si="4"/>
        <v>24</v>
      </c>
      <c r="S16" s="15">
        <f t="shared" si="4"/>
        <v>24</v>
      </c>
      <c r="T16" s="15">
        <f t="shared" si="4"/>
        <v>24</v>
      </c>
      <c r="U16" s="15">
        <v>5</v>
      </c>
      <c r="V16" s="127">
        <f t="shared" si="4"/>
        <v>24</v>
      </c>
      <c r="W16" s="128">
        <f t="shared" si="4"/>
        <v>24</v>
      </c>
      <c r="X16" s="15">
        <f t="shared" si="4"/>
        <v>24</v>
      </c>
      <c r="Y16" s="15" t="e">
        <f t="shared" si="4"/>
        <v>#VALUE!</v>
      </c>
      <c r="Z16" s="15" t="e">
        <f t="shared" si="4"/>
        <v>#VALUE!</v>
      </c>
      <c r="AA16" s="15" t="e">
        <f t="shared" si="4"/>
        <v>#VALUE!</v>
      </c>
      <c r="AB16" s="15" t="e">
        <f t="shared" si="4"/>
        <v>#VALUE!</v>
      </c>
      <c r="AC16" s="127">
        <f t="shared" si="4"/>
        <v>24</v>
      </c>
      <c r="AD16" s="128">
        <f t="shared" si="4"/>
        <v>24</v>
      </c>
      <c r="AE16" s="15">
        <f t="shared" si="4"/>
        <v>14</v>
      </c>
      <c r="AF16" s="15">
        <f t="shared" si="4"/>
        <v>14</v>
      </c>
      <c r="AG16" s="16">
        <f t="shared" si="4"/>
        <v>14</v>
      </c>
      <c r="AH16" s="32"/>
      <c r="AI16" s="32"/>
      <c r="AJ16" s="52"/>
      <c r="AK16" s="52"/>
    </row>
    <row r="17" spans="1:37" s="2" customFormat="1" ht="10.5" thickBot="1">
      <c r="A17" s="33">
        <v>5</v>
      </c>
      <c r="B17" s="95">
        <f>COUNTIF(C38:AG38,"=5")</f>
        <v>4</v>
      </c>
      <c r="C17" s="8"/>
      <c r="D17" s="9"/>
      <c r="E17" s="9"/>
      <c r="F17" s="9"/>
      <c r="G17" s="9"/>
      <c r="H17" s="123"/>
      <c r="I17" s="124"/>
      <c r="J17" s="9"/>
      <c r="K17" s="9"/>
      <c r="L17" s="9"/>
      <c r="M17" s="9"/>
      <c r="N17" s="9"/>
      <c r="O17" s="123"/>
      <c r="P17" s="124"/>
      <c r="Q17" s="9">
        <v>10</v>
      </c>
      <c r="R17" s="9">
        <v>10</v>
      </c>
      <c r="S17" s="9">
        <v>10</v>
      </c>
      <c r="T17" s="9">
        <v>10</v>
      </c>
      <c r="U17" s="9"/>
      <c r="V17" s="123"/>
      <c r="W17" s="124"/>
      <c r="X17" s="9"/>
      <c r="Y17" s="9"/>
      <c r="Z17" s="9"/>
      <c r="AA17" s="9">
        <v>10</v>
      </c>
      <c r="AB17" s="9">
        <v>10</v>
      </c>
      <c r="AC17" s="123">
        <v>9.5</v>
      </c>
      <c r="AD17" s="124">
        <v>9.5</v>
      </c>
      <c r="AE17" s="9"/>
      <c r="AF17" s="9"/>
      <c r="AG17" s="10"/>
      <c r="AH17" s="34">
        <f>SUM(C17:AG17)</f>
        <v>79</v>
      </c>
      <c r="AI17" s="56">
        <f>SUM(AH18)*3/37</f>
        <v>3.8513513513513513</v>
      </c>
      <c r="AJ17" s="52"/>
      <c r="AK17" s="52"/>
    </row>
    <row r="18" spans="1:37" s="2" customFormat="1" ht="10.5" thickBot="1">
      <c r="A18" s="102" t="str">
        <f>REPT(Maj!A18,1)</f>
        <v>Flemming K</v>
      </c>
      <c r="B18" s="115">
        <f>SUM(Juli!AI18)</f>
        <v>-10.875675675675723</v>
      </c>
      <c r="C18" s="11">
        <v>9.5</v>
      </c>
      <c r="D18" s="12">
        <v>9.5</v>
      </c>
      <c r="E18" s="12">
        <v>9.5</v>
      </c>
      <c r="F18" s="12">
        <v>9.5</v>
      </c>
      <c r="G18" s="12"/>
      <c r="H18" s="125"/>
      <c r="I18" s="126"/>
      <c r="J18" s="12"/>
      <c r="K18" s="12"/>
      <c r="L18" s="12"/>
      <c r="M18" s="12"/>
      <c r="N18" s="12"/>
      <c r="O18" s="125"/>
      <c r="P18" s="126"/>
      <c r="Q18" s="12"/>
      <c r="R18" s="12"/>
      <c r="S18" s="12"/>
      <c r="T18" s="12"/>
      <c r="U18" s="12"/>
      <c r="V18" s="125"/>
      <c r="W18" s="126"/>
      <c r="X18" s="12"/>
      <c r="Y18" s="12"/>
      <c r="Z18" s="12"/>
      <c r="AA18" s="12"/>
      <c r="AB18" s="12"/>
      <c r="AC18" s="125"/>
      <c r="AD18" s="126"/>
      <c r="AE18" s="12"/>
      <c r="AF18" s="12"/>
      <c r="AG18" s="13">
        <v>9.5</v>
      </c>
      <c r="AH18" s="58">
        <f>SUM(C18:AG18)</f>
        <v>47.5</v>
      </c>
      <c r="AI18" s="49">
        <f>SUM(AH17)+(AH18)+(B18)-153.55+AI17+AJ18+AK18+AK17</f>
        <v>-22.07432432432438</v>
      </c>
      <c r="AJ18" s="149"/>
      <c r="AK18" s="116">
        <f>COUNTIF(D18:AG18,"=9,5")*3</f>
        <v>12</v>
      </c>
    </row>
    <row r="19" spans="1:37" s="2" customFormat="1" ht="10.5" thickBot="1">
      <c r="A19" s="32" t="s">
        <v>12</v>
      </c>
      <c r="B19" s="37"/>
      <c r="C19" s="68">
        <f>24-C17-C18</f>
        <v>14.5</v>
      </c>
      <c r="D19" s="15">
        <f aca="true" t="shared" si="5" ref="D19:AG19">24-D17-D18</f>
        <v>14.5</v>
      </c>
      <c r="E19" s="15">
        <f t="shared" si="5"/>
        <v>14.5</v>
      </c>
      <c r="F19" s="15">
        <f t="shared" si="5"/>
        <v>14.5</v>
      </c>
      <c r="G19" s="15">
        <f t="shared" si="5"/>
        <v>24</v>
      </c>
      <c r="H19" s="127">
        <f t="shared" si="5"/>
        <v>24</v>
      </c>
      <c r="I19" s="128">
        <f t="shared" si="5"/>
        <v>24</v>
      </c>
      <c r="J19" s="15">
        <f t="shared" si="5"/>
        <v>24</v>
      </c>
      <c r="K19" s="15">
        <f t="shared" si="5"/>
        <v>24</v>
      </c>
      <c r="L19" s="15">
        <f t="shared" si="5"/>
        <v>24</v>
      </c>
      <c r="M19" s="15">
        <f t="shared" si="5"/>
        <v>24</v>
      </c>
      <c r="N19" s="15">
        <f t="shared" si="5"/>
        <v>24</v>
      </c>
      <c r="O19" s="127">
        <f t="shared" si="5"/>
        <v>24</v>
      </c>
      <c r="P19" s="128">
        <f t="shared" si="5"/>
        <v>24</v>
      </c>
      <c r="Q19" s="15">
        <f t="shared" si="5"/>
        <v>14</v>
      </c>
      <c r="R19" s="15">
        <f t="shared" si="5"/>
        <v>14</v>
      </c>
      <c r="S19" s="15">
        <f t="shared" si="5"/>
        <v>14</v>
      </c>
      <c r="T19" s="15">
        <f t="shared" si="5"/>
        <v>14</v>
      </c>
      <c r="U19" s="15">
        <f t="shared" si="5"/>
        <v>24</v>
      </c>
      <c r="V19" s="127">
        <f t="shared" si="5"/>
        <v>24</v>
      </c>
      <c r="W19" s="128">
        <f t="shared" si="5"/>
        <v>24</v>
      </c>
      <c r="X19" s="15">
        <f t="shared" si="5"/>
        <v>24</v>
      </c>
      <c r="Y19" s="15">
        <f t="shared" si="5"/>
        <v>24</v>
      </c>
      <c r="Z19" s="15">
        <f t="shared" si="5"/>
        <v>24</v>
      </c>
      <c r="AA19" s="15">
        <f t="shared" si="5"/>
        <v>14</v>
      </c>
      <c r="AB19" s="15">
        <f t="shared" si="5"/>
        <v>14</v>
      </c>
      <c r="AC19" s="127">
        <f t="shared" si="5"/>
        <v>14.5</v>
      </c>
      <c r="AD19" s="128">
        <f t="shared" si="5"/>
        <v>14.5</v>
      </c>
      <c r="AE19" s="15">
        <f t="shared" si="5"/>
        <v>24</v>
      </c>
      <c r="AF19" s="15">
        <f t="shared" si="5"/>
        <v>24</v>
      </c>
      <c r="AG19" s="16">
        <f t="shared" si="5"/>
        <v>14.5</v>
      </c>
      <c r="AH19" s="32"/>
      <c r="AI19" s="32"/>
      <c r="AJ19" s="52"/>
      <c r="AK19" s="52"/>
    </row>
    <row r="20" spans="1:37" s="2" customFormat="1" ht="10.5" thickBot="1">
      <c r="A20" s="33">
        <v>6</v>
      </c>
      <c r="B20" s="95">
        <f>COUNTIF(C38:AG38,"=6")</f>
        <v>7</v>
      </c>
      <c r="C20" s="8">
        <v>10</v>
      </c>
      <c r="D20" s="9">
        <v>10</v>
      </c>
      <c r="E20" s="9">
        <v>10</v>
      </c>
      <c r="F20" s="9">
        <v>10</v>
      </c>
      <c r="G20" s="9"/>
      <c r="H20" s="123"/>
      <c r="I20" s="124"/>
      <c r="J20" s="9"/>
      <c r="K20" s="9"/>
      <c r="L20" s="9"/>
      <c r="M20" s="9"/>
      <c r="N20" s="9"/>
      <c r="O20" s="123">
        <v>9.5</v>
      </c>
      <c r="P20" s="124">
        <v>9.5</v>
      </c>
      <c r="Q20" s="9">
        <v>10</v>
      </c>
      <c r="R20" s="9">
        <v>10</v>
      </c>
      <c r="S20" s="9"/>
      <c r="T20" s="9"/>
      <c r="U20" s="9"/>
      <c r="V20" s="123"/>
      <c r="W20" s="124"/>
      <c r="X20" s="9"/>
      <c r="Y20" s="9"/>
      <c r="Z20" s="9"/>
      <c r="AA20" s="9"/>
      <c r="AB20" s="9"/>
      <c r="AC20" s="123"/>
      <c r="AD20" s="124"/>
      <c r="AE20" s="9"/>
      <c r="AF20" s="9"/>
      <c r="AG20" s="10">
        <v>10</v>
      </c>
      <c r="AH20" s="34">
        <f>SUM(C20:AG20)</f>
        <v>89</v>
      </c>
      <c r="AI20" s="56">
        <f>SUM(AH21)*3/37</f>
        <v>5.391891891891892</v>
      </c>
      <c r="AJ20" s="52"/>
      <c r="AK20" s="52">
        <v>-24</v>
      </c>
    </row>
    <row r="21" spans="1:37" s="2" customFormat="1" ht="10.5" thickBot="1">
      <c r="A21" s="102" t="str">
        <f>REPT(Maj!A21,1)</f>
        <v>JanRønn</v>
      </c>
      <c r="B21" s="115">
        <f>SUM(Juli!AI21)</f>
        <v>-1.3043243243243552</v>
      </c>
      <c r="C21" s="11"/>
      <c r="D21" s="12"/>
      <c r="E21" s="12"/>
      <c r="F21" s="12"/>
      <c r="G21" s="12"/>
      <c r="H21" s="125"/>
      <c r="I21" s="126"/>
      <c r="J21" s="12">
        <v>9.5</v>
      </c>
      <c r="K21" s="12">
        <v>9.5</v>
      </c>
      <c r="L21" s="12">
        <v>9.5</v>
      </c>
      <c r="M21" s="12"/>
      <c r="N21" s="12"/>
      <c r="O21" s="125"/>
      <c r="P21" s="126"/>
      <c r="Q21" s="12"/>
      <c r="R21" s="12"/>
      <c r="S21" s="12"/>
      <c r="T21" s="12"/>
      <c r="U21" s="12">
        <v>9.5</v>
      </c>
      <c r="V21" s="125">
        <v>9.5</v>
      </c>
      <c r="W21" s="126">
        <v>9.5</v>
      </c>
      <c r="X21" s="12">
        <v>9.5</v>
      </c>
      <c r="Y21" s="12"/>
      <c r="Z21" s="12"/>
      <c r="AA21" s="12"/>
      <c r="AB21" s="12"/>
      <c r="AC21" s="125"/>
      <c r="AD21" s="126"/>
      <c r="AE21" s="12"/>
      <c r="AF21" s="12"/>
      <c r="AG21" s="13"/>
      <c r="AH21" s="58">
        <f>SUM(C21:AG21)</f>
        <v>66.5</v>
      </c>
      <c r="AI21" s="49">
        <f>SUM(AH20)+(AH21)+(B21)-153.55+AI20+AJ21+AK21+AK20</f>
        <v>3.037567567567539</v>
      </c>
      <c r="AJ21" s="149"/>
      <c r="AK21" s="116">
        <f>COUNTIF(D21:AG21,"=9,5")*3</f>
        <v>21</v>
      </c>
    </row>
    <row r="22" spans="1:37" s="2" customFormat="1" ht="10.5" thickBot="1">
      <c r="A22" s="32" t="s">
        <v>12</v>
      </c>
      <c r="B22" s="37"/>
      <c r="C22" s="68">
        <f>24-C20-C21</f>
        <v>14</v>
      </c>
      <c r="D22" s="15">
        <f aca="true" t="shared" si="6" ref="D22:AG22">24-D20-D21</f>
        <v>14</v>
      </c>
      <c r="E22" s="15">
        <f t="shared" si="6"/>
        <v>14</v>
      </c>
      <c r="F22" s="15">
        <f t="shared" si="6"/>
        <v>14</v>
      </c>
      <c r="G22" s="15">
        <f t="shared" si="6"/>
        <v>24</v>
      </c>
      <c r="H22" s="127">
        <f t="shared" si="6"/>
        <v>24</v>
      </c>
      <c r="I22" s="128">
        <f t="shared" si="6"/>
        <v>24</v>
      </c>
      <c r="J22" s="15">
        <f t="shared" si="6"/>
        <v>14.5</v>
      </c>
      <c r="K22" s="15">
        <f t="shared" si="6"/>
        <v>14.5</v>
      </c>
      <c r="L22" s="15">
        <f t="shared" si="6"/>
        <v>14.5</v>
      </c>
      <c r="M22" s="15">
        <f t="shared" si="6"/>
        <v>24</v>
      </c>
      <c r="N22" s="15">
        <f t="shared" si="6"/>
        <v>24</v>
      </c>
      <c r="O22" s="127">
        <f t="shared" si="6"/>
        <v>14.5</v>
      </c>
      <c r="P22" s="128">
        <f t="shared" si="6"/>
        <v>14.5</v>
      </c>
      <c r="Q22" s="15">
        <f t="shared" si="6"/>
        <v>14</v>
      </c>
      <c r="R22" s="15">
        <f t="shared" si="6"/>
        <v>14</v>
      </c>
      <c r="S22" s="15">
        <f t="shared" si="6"/>
        <v>24</v>
      </c>
      <c r="T22" s="15">
        <f t="shared" si="6"/>
        <v>24</v>
      </c>
      <c r="U22" s="15">
        <f t="shared" si="6"/>
        <v>14.5</v>
      </c>
      <c r="V22" s="127">
        <f t="shared" si="6"/>
        <v>14.5</v>
      </c>
      <c r="W22" s="128">
        <f t="shared" si="6"/>
        <v>14.5</v>
      </c>
      <c r="X22" s="15">
        <f t="shared" si="6"/>
        <v>14.5</v>
      </c>
      <c r="Y22" s="15">
        <f t="shared" si="6"/>
        <v>24</v>
      </c>
      <c r="Z22" s="15">
        <f t="shared" si="6"/>
        <v>24</v>
      </c>
      <c r="AA22" s="15">
        <f t="shared" si="6"/>
        <v>24</v>
      </c>
      <c r="AB22" s="15">
        <f t="shared" si="6"/>
        <v>24</v>
      </c>
      <c r="AC22" s="127">
        <f t="shared" si="6"/>
        <v>24</v>
      </c>
      <c r="AD22" s="128">
        <f t="shared" si="6"/>
        <v>24</v>
      </c>
      <c r="AE22" s="15">
        <f t="shared" si="6"/>
        <v>24</v>
      </c>
      <c r="AF22" s="15">
        <f t="shared" si="6"/>
        <v>24</v>
      </c>
      <c r="AG22" s="16">
        <f t="shared" si="6"/>
        <v>14</v>
      </c>
      <c r="AH22" s="32"/>
      <c r="AI22" s="32"/>
      <c r="AJ22" s="52"/>
      <c r="AK22" s="52"/>
    </row>
    <row r="23" spans="1:37" s="2" customFormat="1" ht="10.5" thickBot="1">
      <c r="A23" s="33">
        <v>7</v>
      </c>
      <c r="B23" s="95"/>
      <c r="C23" s="8"/>
      <c r="D23" s="9"/>
      <c r="E23" s="9">
        <v>10</v>
      </c>
      <c r="F23" s="9">
        <v>10</v>
      </c>
      <c r="G23" s="9">
        <v>10</v>
      </c>
      <c r="H23" s="123">
        <v>9.5</v>
      </c>
      <c r="I23" s="144">
        <v>9.5</v>
      </c>
      <c r="J23" s="9"/>
      <c r="K23" s="9"/>
      <c r="L23" s="9"/>
      <c r="M23" s="9"/>
      <c r="N23" s="9"/>
      <c r="O23" s="123"/>
      <c r="P23" s="124"/>
      <c r="Q23" s="9"/>
      <c r="R23" s="9"/>
      <c r="S23" s="9"/>
      <c r="T23" s="9"/>
      <c r="U23" s="9"/>
      <c r="V23" s="123"/>
      <c r="W23" s="124"/>
      <c r="X23" s="9"/>
      <c r="Y23" s="9"/>
      <c r="Z23" s="9"/>
      <c r="AA23" s="9"/>
      <c r="AB23" s="9"/>
      <c r="AC23" s="123">
        <v>9.5</v>
      </c>
      <c r="AD23" s="124">
        <v>9.5</v>
      </c>
      <c r="AE23" s="9">
        <v>10</v>
      </c>
      <c r="AF23" s="9">
        <v>10</v>
      </c>
      <c r="AG23" s="10"/>
      <c r="AH23" s="34">
        <f>SUM(C23:AG23)</f>
        <v>88</v>
      </c>
      <c r="AI23" s="56">
        <f>SUM(AH24)*3/37</f>
        <v>6.162162162162162</v>
      </c>
      <c r="AJ23" s="52"/>
      <c r="AK23" s="52"/>
    </row>
    <row r="24" spans="1:37" s="2" customFormat="1" ht="10.5" thickBot="1">
      <c r="A24" s="102" t="str">
        <f>REPT(Maj!A24,1)</f>
        <v>Sven B</v>
      </c>
      <c r="B24" s="115">
        <f>SUM(Juli!AI24)</f>
        <v>10.06432432432429</v>
      </c>
      <c r="C24" s="11"/>
      <c r="D24" s="12"/>
      <c r="E24" s="12"/>
      <c r="F24" s="12"/>
      <c r="G24" s="12"/>
      <c r="H24" s="125"/>
      <c r="I24" s="126"/>
      <c r="J24" s="12"/>
      <c r="K24" s="12">
        <v>9.5</v>
      </c>
      <c r="L24" s="12">
        <v>9.5</v>
      </c>
      <c r="M24" s="12">
        <v>9.5</v>
      </c>
      <c r="N24" s="12">
        <v>9.5</v>
      </c>
      <c r="O24" s="125"/>
      <c r="P24" s="126"/>
      <c r="Q24" s="12"/>
      <c r="R24" s="12"/>
      <c r="S24" s="12"/>
      <c r="T24" s="12"/>
      <c r="U24" s="12"/>
      <c r="V24" s="125"/>
      <c r="W24" s="126">
        <v>9.5</v>
      </c>
      <c r="X24" s="12">
        <v>9.5</v>
      </c>
      <c r="Y24" s="12">
        <v>9.5</v>
      </c>
      <c r="Z24" s="12">
        <v>9.5</v>
      </c>
      <c r="AA24" s="12"/>
      <c r="AB24" s="12"/>
      <c r="AC24" s="125"/>
      <c r="AD24" s="126"/>
      <c r="AE24" s="12"/>
      <c r="AF24" s="12"/>
      <c r="AG24" s="13"/>
      <c r="AH24" s="58">
        <f>SUM(C24:AG24)</f>
        <v>76</v>
      </c>
      <c r="AI24" s="49">
        <f>SUM(AH23)+(AH24)+(B24)-153.55+AI23+AJ24+AK24+AK23</f>
        <v>26.676486486486425</v>
      </c>
      <c r="AJ24" s="149"/>
      <c r="AK24" s="50"/>
    </row>
    <row r="25" spans="1:37" s="2" customFormat="1" ht="10.5" thickBot="1">
      <c r="A25" s="32" t="s">
        <v>12</v>
      </c>
      <c r="B25" s="37"/>
      <c r="C25" s="68">
        <f>24-C23-C24</f>
        <v>24</v>
      </c>
      <c r="D25" s="15">
        <f aca="true" t="shared" si="7" ref="D25:AG25">24-D23-D24</f>
        <v>24</v>
      </c>
      <c r="E25" s="15">
        <f t="shared" si="7"/>
        <v>14</v>
      </c>
      <c r="F25" s="15">
        <f t="shared" si="7"/>
        <v>14</v>
      </c>
      <c r="G25" s="15">
        <f t="shared" si="7"/>
        <v>14</v>
      </c>
      <c r="H25" s="127">
        <f t="shared" si="7"/>
        <v>14.5</v>
      </c>
      <c r="I25" s="128">
        <f t="shared" si="7"/>
        <v>14.5</v>
      </c>
      <c r="J25" s="15">
        <f t="shared" si="7"/>
        <v>24</v>
      </c>
      <c r="K25" s="15">
        <f t="shared" si="7"/>
        <v>14.5</v>
      </c>
      <c r="L25" s="15">
        <f t="shared" si="7"/>
        <v>14.5</v>
      </c>
      <c r="M25" s="15">
        <f t="shared" si="7"/>
        <v>14.5</v>
      </c>
      <c r="N25" s="15">
        <f t="shared" si="7"/>
        <v>14.5</v>
      </c>
      <c r="O25" s="127">
        <f t="shared" si="7"/>
        <v>24</v>
      </c>
      <c r="P25" s="128">
        <f t="shared" si="7"/>
        <v>24</v>
      </c>
      <c r="Q25" s="15">
        <f t="shared" si="7"/>
        <v>24</v>
      </c>
      <c r="R25" s="15">
        <f t="shared" si="7"/>
        <v>24</v>
      </c>
      <c r="S25" s="15">
        <f t="shared" si="7"/>
        <v>24</v>
      </c>
      <c r="T25" s="15">
        <f t="shared" si="7"/>
        <v>24</v>
      </c>
      <c r="U25" s="15">
        <f t="shared" si="7"/>
        <v>24</v>
      </c>
      <c r="V25" s="127">
        <f t="shared" si="7"/>
        <v>24</v>
      </c>
      <c r="W25" s="128">
        <f t="shared" si="7"/>
        <v>14.5</v>
      </c>
      <c r="X25" s="15">
        <f t="shared" si="7"/>
        <v>14.5</v>
      </c>
      <c r="Y25" s="15">
        <f t="shared" si="7"/>
        <v>14.5</v>
      </c>
      <c r="Z25" s="15">
        <f t="shared" si="7"/>
        <v>14.5</v>
      </c>
      <c r="AA25" s="15">
        <f t="shared" si="7"/>
        <v>24</v>
      </c>
      <c r="AB25" s="15">
        <f t="shared" si="7"/>
        <v>24</v>
      </c>
      <c r="AC25" s="127">
        <f t="shared" si="7"/>
        <v>14.5</v>
      </c>
      <c r="AD25" s="128">
        <f t="shared" si="7"/>
        <v>14.5</v>
      </c>
      <c r="AE25" s="15">
        <f t="shared" si="7"/>
        <v>14</v>
      </c>
      <c r="AF25" s="15">
        <f t="shared" si="7"/>
        <v>14</v>
      </c>
      <c r="AG25" s="16">
        <f t="shared" si="7"/>
        <v>24</v>
      </c>
      <c r="AH25" s="32"/>
      <c r="AI25" s="32"/>
      <c r="AJ25" s="52"/>
      <c r="AK25" s="52"/>
    </row>
    <row r="26" spans="1:37" s="2" customFormat="1" ht="10.5" thickBot="1">
      <c r="A26" s="33">
        <v>8</v>
      </c>
      <c r="B26" s="95"/>
      <c r="C26" s="8"/>
      <c r="D26" s="9"/>
      <c r="E26" s="9"/>
      <c r="F26" s="9"/>
      <c r="G26" s="9"/>
      <c r="H26" s="123"/>
      <c r="I26" s="124"/>
      <c r="J26" s="9">
        <v>10</v>
      </c>
      <c r="K26" s="9">
        <v>10</v>
      </c>
      <c r="L26" s="9">
        <v>10</v>
      </c>
      <c r="M26" s="9"/>
      <c r="N26" s="9"/>
      <c r="O26" s="123"/>
      <c r="P26" s="124"/>
      <c r="Q26" s="9"/>
      <c r="R26" s="9"/>
      <c r="S26" s="9"/>
      <c r="T26" s="9"/>
      <c r="U26" s="9">
        <v>10</v>
      </c>
      <c r="V26" s="123">
        <v>9.5</v>
      </c>
      <c r="W26" s="124">
        <v>9.5</v>
      </c>
      <c r="X26" s="9">
        <v>10</v>
      </c>
      <c r="Y26" s="9"/>
      <c r="Z26" s="9"/>
      <c r="AA26" s="9"/>
      <c r="AB26" s="9"/>
      <c r="AC26" s="123"/>
      <c r="AD26" s="124"/>
      <c r="AE26" s="9"/>
      <c r="AF26" s="9"/>
      <c r="AG26" s="10"/>
      <c r="AH26" s="34">
        <f>SUM(C26:AG26)</f>
        <v>69</v>
      </c>
      <c r="AI26" s="56">
        <f>SUM(AH27)*3/37</f>
        <v>6.162162162162162</v>
      </c>
      <c r="AJ26" s="52"/>
      <c r="AK26" s="52"/>
    </row>
    <row r="27" spans="1:37" s="2" customFormat="1" ht="10.5" thickBot="1">
      <c r="A27" s="102" t="str">
        <f>REPT(Maj!A27,1)</f>
        <v>Christian</v>
      </c>
      <c r="B27" s="115">
        <f>SUM(Juli!AI27)</f>
        <v>-48.825135135135184</v>
      </c>
      <c r="C27" s="11" t="s">
        <v>46</v>
      </c>
      <c r="D27" s="12" t="s">
        <v>46</v>
      </c>
      <c r="E27" s="12" t="s">
        <v>46</v>
      </c>
      <c r="F27" s="12" t="s">
        <v>46</v>
      </c>
      <c r="G27" s="12"/>
      <c r="H27" s="125"/>
      <c r="I27" s="126"/>
      <c r="J27" s="12"/>
      <c r="K27" s="12"/>
      <c r="L27" s="12"/>
      <c r="M27" s="12"/>
      <c r="N27" s="12"/>
      <c r="O27" s="125">
        <v>9.5</v>
      </c>
      <c r="P27" s="126">
        <v>9.5</v>
      </c>
      <c r="Q27" s="12">
        <v>9.5</v>
      </c>
      <c r="R27" s="12">
        <v>9.5</v>
      </c>
      <c r="S27" s="12"/>
      <c r="T27" s="12"/>
      <c r="U27" s="12"/>
      <c r="V27" s="125"/>
      <c r="W27" s="126"/>
      <c r="X27" s="12"/>
      <c r="Y27" s="12"/>
      <c r="Z27" s="12"/>
      <c r="AA27" s="12">
        <v>9.5</v>
      </c>
      <c r="AB27" s="12">
        <v>9.5</v>
      </c>
      <c r="AC27" s="125">
        <v>9.5</v>
      </c>
      <c r="AD27" s="126">
        <v>9.5</v>
      </c>
      <c r="AE27" s="12"/>
      <c r="AF27" s="12"/>
      <c r="AG27" s="13"/>
      <c r="AH27" s="58">
        <f>SUM(C27:AG27)</f>
        <v>76</v>
      </c>
      <c r="AI27" s="49">
        <f>SUM(AH26)+(AH27)+(B27)-153.55+AI26+AJ27+AK27+AK26</f>
        <v>-14.212972972973034</v>
      </c>
      <c r="AJ27" s="149">
        <v>37</v>
      </c>
      <c r="AK27" s="50"/>
    </row>
    <row r="28" spans="1:37" s="2" customFormat="1" ht="10.5" thickBot="1">
      <c r="A28" s="32" t="s">
        <v>12</v>
      </c>
      <c r="B28" s="37"/>
      <c r="C28" s="68" t="e">
        <f>24-C26-C27</f>
        <v>#VALUE!</v>
      </c>
      <c r="D28" s="15" t="e">
        <f aca="true" t="shared" si="8" ref="D28:AG28">24-D26-D27</f>
        <v>#VALUE!</v>
      </c>
      <c r="E28" s="15" t="e">
        <f t="shared" si="8"/>
        <v>#VALUE!</v>
      </c>
      <c r="F28" s="15" t="e">
        <f t="shared" si="8"/>
        <v>#VALUE!</v>
      </c>
      <c r="G28" s="15">
        <f t="shared" si="8"/>
        <v>24</v>
      </c>
      <c r="H28" s="127">
        <f t="shared" si="8"/>
        <v>24</v>
      </c>
      <c r="I28" s="128">
        <f t="shared" si="8"/>
        <v>24</v>
      </c>
      <c r="J28" s="15">
        <f t="shared" si="8"/>
        <v>14</v>
      </c>
      <c r="K28" s="15">
        <f t="shared" si="8"/>
        <v>14</v>
      </c>
      <c r="L28" s="15">
        <f t="shared" si="8"/>
        <v>14</v>
      </c>
      <c r="M28" s="15">
        <f t="shared" si="8"/>
        <v>24</v>
      </c>
      <c r="N28" s="15">
        <f t="shared" si="8"/>
        <v>24</v>
      </c>
      <c r="O28" s="127">
        <f t="shared" si="8"/>
        <v>14.5</v>
      </c>
      <c r="P28" s="128">
        <f t="shared" si="8"/>
        <v>14.5</v>
      </c>
      <c r="Q28" s="15">
        <f t="shared" si="8"/>
        <v>14.5</v>
      </c>
      <c r="R28" s="15">
        <f t="shared" si="8"/>
        <v>14.5</v>
      </c>
      <c r="S28" s="15">
        <f t="shared" si="8"/>
        <v>24</v>
      </c>
      <c r="T28" s="15">
        <f t="shared" si="8"/>
        <v>24</v>
      </c>
      <c r="U28" s="15">
        <f t="shared" si="8"/>
        <v>14</v>
      </c>
      <c r="V28" s="127">
        <f t="shared" si="8"/>
        <v>14.5</v>
      </c>
      <c r="W28" s="128">
        <f t="shared" si="8"/>
        <v>14.5</v>
      </c>
      <c r="X28" s="15">
        <f t="shared" si="8"/>
        <v>14</v>
      </c>
      <c r="Y28" s="15">
        <f t="shared" si="8"/>
        <v>24</v>
      </c>
      <c r="Z28" s="15">
        <f t="shared" si="8"/>
        <v>24</v>
      </c>
      <c r="AA28" s="15">
        <f t="shared" si="8"/>
        <v>14.5</v>
      </c>
      <c r="AB28" s="15">
        <f t="shared" si="8"/>
        <v>14.5</v>
      </c>
      <c r="AC28" s="127">
        <f t="shared" si="8"/>
        <v>14.5</v>
      </c>
      <c r="AD28" s="128">
        <f t="shared" si="8"/>
        <v>14.5</v>
      </c>
      <c r="AE28" s="15">
        <f t="shared" si="8"/>
        <v>24</v>
      </c>
      <c r="AF28" s="15">
        <f t="shared" si="8"/>
        <v>24</v>
      </c>
      <c r="AG28" s="16">
        <f t="shared" si="8"/>
        <v>24</v>
      </c>
      <c r="AH28" s="32"/>
      <c r="AI28" s="32"/>
      <c r="AJ28" s="52"/>
      <c r="AK28" s="52"/>
    </row>
    <row r="29" spans="1:37" s="2" customFormat="1" ht="10.5" thickBot="1">
      <c r="A29" s="33">
        <v>9</v>
      </c>
      <c r="B29" s="95"/>
      <c r="C29" s="8">
        <v>10</v>
      </c>
      <c r="D29" s="9">
        <v>10</v>
      </c>
      <c r="E29" s="9"/>
      <c r="F29" s="9"/>
      <c r="G29" s="9"/>
      <c r="H29" s="123"/>
      <c r="I29" s="124"/>
      <c r="J29" s="9"/>
      <c r="K29" s="9"/>
      <c r="L29" s="9"/>
      <c r="M29" s="9">
        <v>10</v>
      </c>
      <c r="N29" s="9">
        <v>10</v>
      </c>
      <c r="O29" s="123">
        <v>9.5</v>
      </c>
      <c r="P29" s="124">
        <v>9.5</v>
      </c>
      <c r="Q29" s="9"/>
      <c r="R29" s="9"/>
      <c r="S29" s="9"/>
      <c r="T29" s="9"/>
      <c r="U29" s="9"/>
      <c r="V29" s="123"/>
      <c r="W29" s="124"/>
      <c r="X29" s="9"/>
      <c r="Y29" s="9"/>
      <c r="Z29" s="9"/>
      <c r="AA29" s="9"/>
      <c r="AB29" s="9"/>
      <c r="AC29" s="123"/>
      <c r="AD29" s="124"/>
      <c r="AE29" s="9"/>
      <c r="AF29" s="9"/>
      <c r="AG29" s="10"/>
      <c r="AH29" s="34">
        <f>SUM(C29:AG29)</f>
        <v>59</v>
      </c>
      <c r="AI29" s="56">
        <f>SUM(AH30)*3/37</f>
        <v>6.162162162162162</v>
      </c>
      <c r="AJ29" s="52"/>
      <c r="AK29" s="52"/>
    </row>
    <row r="30" spans="1:37" s="2" customFormat="1" ht="10.5" thickBot="1">
      <c r="A30" s="102" t="str">
        <f>REPT(Maj!A30,1)</f>
        <v>Villy</v>
      </c>
      <c r="B30" s="115">
        <f>SUM(Juli!AI30)</f>
        <v>20.41540540540538</v>
      </c>
      <c r="C30" s="11"/>
      <c r="D30" s="12"/>
      <c r="E30" s="12"/>
      <c r="F30" s="12"/>
      <c r="G30" s="12">
        <v>9.5</v>
      </c>
      <c r="H30" s="125">
        <v>9.5</v>
      </c>
      <c r="I30" s="126">
        <v>9.5</v>
      </c>
      <c r="J30" s="12">
        <v>9.5</v>
      </c>
      <c r="K30" s="12"/>
      <c r="L30" s="12"/>
      <c r="M30" s="12"/>
      <c r="N30" s="12"/>
      <c r="O30" s="125"/>
      <c r="P30" s="126"/>
      <c r="Q30" s="12"/>
      <c r="R30" s="12"/>
      <c r="S30" s="12">
        <v>9.5</v>
      </c>
      <c r="T30" s="12">
        <v>9.5</v>
      </c>
      <c r="U30" s="12">
        <v>9.5</v>
      </c>
      <c r="V30" s="125">
        <v>9.5</v>
      </c>
      <c r="W30" s="126"/>
      <c r="X30" s="12"/>
      <c r="Y30" s="12"/>
      <c r="Z30" s="12"/>
      <c r="AA30" s="12"/>
      <c r="AB30" s="12"/>
      <c r="AC30" s="125"/>
      <c r="AD30" s="126"/>
      <c r="AE30" s="12"/>
      <c r="AF30" s="12"/>
      <c r="AG30" s="13"/>
      <c r="AH30" s="58">
        <f>SUM(C30:AG30)</f>
        <v>76</v>
      </c>
      <c r="AI30" s="49">
        <f>SUM(AH29)+(AH30)+(B30)-153.55+AI29+AJ30+AK30+AK29</f>
        <v>8.02756756756753</v>
      </c>
      <c r="AJ30" s="149"/>
      <c r="AK30" s="50"/>
    </row>
    <row r="31" spans="1:37" s="2" customFormat="1" ht="10.5" thickBot="1">
      <c r="A31" s="32" t="s">
        <v>12</v>
      </c>
      <c r="B31" s="37"/>
      <c r="C31" s="68">
        <f>24-C29-C30</f>
        <v>14</v>
      </c>
      <c r="D31" s="15">
        <f aca="true" t="shared" si="9" ref="D31:AG31">24-D29-D30</f>
        <v>14</v>
      </c>
      <c r="E31" s="15">
        <f t="shared" si="9"/>
        <v>24</v>
      </c>
      <c r="F31" s="15">
        <f t="shared" si="9"/>
        <v>24</v>
      </c>
      <c r="G31" s="15">
        <f t="shared" si="9"/>
        <v>14.5</v>
      </c>
      <c r="H31" s="127">
        <f t="shared" si="9"/>
        <v>14.5</v>
      </c>
      <c r="I31" s="128">
        <f t="shared" si="9"/>
        <v>14.5</v>
      </c>
      <c r="J31" s="15">
        <f t="shared" si="9"/>
        <v>14.5</v>
      </c>
      <c r="K31" s="15">
        <f t="shared" si="9"/>
        <v>24</v>
      </c>
      <c r="L31" s="15">
        <f t="shared" si="9"/>
        <v>24</v>
      </c>
      <c r="M31" s="15">
        <f t="shared" si="9"/>
        <v>14</v>
      </c>
      <c r="N31" s="15">
        <f t="shared" si="9"/>
        <v>14</v>
      </c>
      <c r="O31" s="127">
        <f t="shared" si="9"/>
        <v>14.5</v>
      </c>
      <c r="P31" s="128">
        <f t="shared" si="9"/>
        <v>14.5</v>
      </c>
      <c r="Q31" s="15">
        <f t="shared" si="9"/>
        <v>24</v>
      </c>
      <c r="R31" s="15">
        <f t="shared" si="9"/>
        <v>24</v>
      </c>
      <c r="S31" s="15">
        <f t="shared" si="9"/>
        <v>14.5</v>
      </c>
      <c r="T31" s="15">
        <f t="shared" si="9"/>
        <v>14.5</v>
      </c>
      <c r="U31" s="15">
        <f t="shared" si="9"/>
        <v>14.5</v>
      </c>
      <c r="V31" s="127">
        <f t="shared" si="9"/>
        <v>14.5</v>
      </c>
      <c r="W31" s="128">
        <f t="shared" si="9"/>
        <v>24</v>
      </c>
      <c r="X31" s="15">
        <f t="shared" si="9"/>
        <v>24</v>
      </c>
      <c r="Y31" s="15">
        <f t="shared" si="9"/>
        <v>24</v>
      </c>
      <c r="Z31" s="15">
        <f t="shared" si="9"/>
        <v>24</v>
      </c>
      <c r="AA31" s="15">
        <f t="shared" si="9"/>
        <v>24</v>
      </c>
      <c r="AB31" s="15">
        <f t="shared" si="9"/>
        <v>24</v>
      </c>
      <c r="AC31" s="127">
        <f t="shared" si="9"/>
        <v>24</v>
      </c>
      <c r="AD31" s="128">
        <f t="shared" si="9"/>
        <v>24</v>
      </c>
      <c r="AE31" s="15">
        <f t="shared" si="9"/>
        <v>24</v>
      </c>
      <c r="AF31" s="15">
        <f t="shared" si="9"/>
        <v>24</v>
      </c>
      <c r="AG31" s="16">
        <f t="shared" si="9"/>
        <v>24</v>
      </c>
      <c r="AH31" s="32"/>
      <c r="AI31" s="32"/>
      <c r="AJ31" s="52"/>
      <c r="AK31" s="52"/>
    </row>
    <row r="32" spans="1:37" s="2" customFormat="1" ht="10.5" thickBot="1">
      <c r="A32" s="33">
        <v>10</v>
      </c>
      <c r="B32" s="95"/>
      <c r="C32" s="8"/>
      <c r="D32" s="9"/>
      <c r="E32" s="9"/>
      <c r="F32" s="9"/>
      <c r="G32" s="9"/>
      <c r="H32" s="123"/>
      <c r="I32" s="124"/>
      <c r="J32" s="9"/>
      <c r="K32" s="9"/>
      <c r="L32" s="9"/>
      <c r="M32" s="9"/>
      <c r="N32" s="9"/>
      <c r="O32" s="123"/>
      <c r="P32" s="124"/>
      <c r="Q32" s="9"/>
      <c r="R32" s="9"/>
      <c r="S32" s="9"/>
      <c r="T32" s="9"/>
      <c r="U32" s="9"/>
      <c r="V32" s="123"/>
      <c r="W32" s="124"/>
      <c r="X32" s="9"/>
      <c r="Y32" s="9">
        <v>10</v>
      </c>
      <c r="Z32" s="9">
        <v>10</v>
      </c>
      <c r="AA32" s="9">
        <v>10</v>
      </c>
      <c r="AB32" s="9">
        <v>10</v>
      </c>
      <c r="AC32" s="123"/>
      <c r="AD32" s="124"/>
      <c r="AE32" s="9"/>
      <c r="AF32" s="9"/>
      <c r="AG32" s="10"/>
      <c r="AH32" s="34">
        <f>SUM(C32:AG32)</f>
        <v>40</v>
      </c>
      <c r="AI32" s="56">
        <f>SUM(AH33)*3/37</f>
        <v>3.8513513513513513</v>
      </c>
      <c r="AJ32" s="52"/>
      <c r="AK32" s="52"/>
    </row>
    <row r="33" spans="1:37" s="2" customFormat="1" ht="10.5" thickBot="1">
      <c r="A33" s="102" t="str">
        <f>REPT(Maj!A33,1)</f>
        <v>Jens Falsig</v>
      </c>
      <c r="B33" s="115">
        <f>SUM(Juli!AI33)</f>
        <v>10.995405405405393</v>
      </c>
      <c r="C33" s="11">
        <v>9.5</v>
      </c>
      <c r="D33" s="12">
        <v>9.5</v>
      </c>
      <c r="E33" s="12"/>
      <c r="F33" s="12"/>
      <c r="G33" s="12"/>
      <c r="H33" s="125"/>
      <c r="I33" s="126"/>
      <c r="J33" s="12"/>
      <c r="K33" s="12"/>
      <c r="L33" s="12"/>
      <c r="M33" s="12"/>
      <c r="N33" s="12"/>
      <c r="O33" s="125"/>
      <c r="P33" s="126"/>
      <c r="Q33" s="12"/>
      <c r="R33" s="12"/>
      <c r="S33" s="12" t="s">
        <v>46</v>
      </c>
      <c r="T33" s="12" t="s">
        <v>46</v>
      </c>
      <c r="U33" s="12" t="s">
        <v>46</v>
      </c>
      <c r="V33" s="125" t="s">
        <v>46</v>
      </c>
      <c r="W33" s="126"/>
      <c r="X33" s="12"/>
      <c r="Y33" s="12"/>
      <c r="Z33" s="12"/>
      <c r="AA33" s="12"/>
      <c r="AB33" s="12"/>
      <c r="AC33" s="125"/>
      <c r="AD33" s="126"/>
      <c r="AE33" s="12">
        <v>9.5</v>
      </c>
      <c r="AF33" s="12">
        <v>9.5</v>
      </c>
      <c r="AG33" s="13">
        <v>9.5</v>
      </c>
      <c r="AH33" s="58">
        <f>SUM(C33:AG33)</f>
        <v>47.5</v>
      </c>
      <c r="AI33" s="49">
        <f>SUM(AH32)+(AH33)+(B33)-153.55+AI32+AJ33+AK33+AK32</f>
        <v>-14.203243243243264</v>
      </c>
      <c r="AJ33" s="149">
        <v>37</v>
      </c>
      <c r="AK33" s="50"/>
    </row>
    <row r="34" spans="1:37" s="2" customFormat="1" ht="10.5" thickBot="1">
      <c r="A34" s="32" t="s">
        <v>12</v>
      </c>
      <c r="B34" s="39"/>
      <c r="C34" s="68">
        <f>24-C32-C33</f>
        <v>14.5</v>
      </c>
      <c r="D34" s="15">
        <f aca="true" t="shared" si="10" ref="D34:AG34">24-D32-D33</f>
        <v>14.5</v>
      </c>
      <c r="E34" s="15">
        <f t="shared" si="10"/>
        <v>24</v>
      </c>
      <c r="F34" s="15">
        <f t="shared" si="10"/>
        <v>24</v>
      </c>
      <c r="G34" s="15">
        <f t="shared" si="10"/>
        <v>24</v>
      </c>
      <c r="H34" s="127">
        <f t="shared" si="10"/>
        <v>24</v>
      </c>
      <c r="I34" s="128">
        <f t="shared" si="10"/>
        <v>24</v>
      </c>
      <c r="J34" s="15">
        <f t="shared" si="10"/>
        <v>24</v>
      </c>
      <c r="K34" s="15">
        <f t="shared" si="10"/>
        <v>24</v>
      </c>
      <c r="L34" s="15">
        <f t="shared" si="10"/>
        <v>24</v>
      </c>
      <c r="M34" s="15">
        <f t="shared" si="10"/>
        <v>24</v>
      </c>
      <c r="N34" s="15">
        <f t="shared" si="10"/>
        <v>24</v>
      </c>
      <c r="O34" s="127">
        <f t="shared" si="10"/>
        <v>24</v>
      </c>
      <c r="P34" s="128">
        <f t="shared" si="10"/>
        <v>24</v>
      </c>
      <c r="Q34" s="15">
        <f t="shared" si="10"/>
        <v>24</v>
      </c>
      <c r="R34" s="15">
        <f t="shared" si="10"/>
        <v>24</v>
      </c>
      <c r="S34" s="15" t="e">
        <f t="shared" si="10"/>
        <v>#VALUE!</v>
      </c>
      <c r="T34" s="15" t="e">
        <f t="shared" si="10"/>
        <v>#VALUE!</v>
      </c>
      <c r="U34" s="15" t="e">
        <f t="shared" si="10"/>
        <v>#VALUE!</v>
      </c>
      <c r="V34" s="127" t="e">
        <f t="shared" si="10"/>
        <v>#VALUE!</v>
      </c>
      <c r="W34" s="128">
        <f t="shared" si="10"/>
        <v>24</v>
      </c>
      <c r="X34" s="15">
        <f t="shared" si="10"/>
        <v>24</v>
      </c>
      <c r="Y34" s="15">
        <f t="shared" si="10"/>
        <v>14</v>
      </c>
      <c r="Z34" s="15">
        <f t="shared" si="10"/>
        <v>14</v>
      </c>
      <c r="AA34" s="15">
        <f t="shared" si="10"/>
        <v>14</v>
      </c>
      <c r="AB34" s="15">
        <f t="shared" si="10"/>
        <v>14</v>
      </c>
      <c r="AC34" s="127">
        <f t="shared" si="10"/>
        <v>24</v>
      </c>
      <c r="AD34" s="128">
        <f t="shared" si="10"/>
        <v>24</v>
      </c>
      <c r="AE34" s="15">
        <f t="shared" si="10"/>
        <v>14.5</v>
      </c>
      <c r="AF34" s="15">
        <f t="shared" si="10"/>
        <v>14.5</v>
      </c>
      <c r="AG34" s="16">
        <f t="shared" si="10"/>
        <v>14.5</v>
      </c>
      <c r="AH34" s="32"/>
      <c r="AI34" s="32"/>
      <c r="AJ34" s="52"/>
      <c r="AK34" s="52"/>
    </row>
    <row r="35" spans="1:37" s="2" customFormat="1" ht="10.5" thickBot="1">
      <c r="A35" s="33">
        <v>11</v>
      </c>
      <c r="B35" s="95"/>
      <c r="C35" s="8"/>
      <c r="D35" s="9"/>
      <c r="E35" s="9"/>
      <c r="F35" s="9"/>
      <c r="G35" s="9"/>
      <c r="H35" s="123"/>
      <c r="I35" s="124"/>
      <c r="J35" s="9"/>
      <c r="K35" s="9"/>
      <c r="L35" s="9"/>
      <c r="M35" s="9"/>
      <c r="N35" s="9"/>
      <c r="O35" s="123"/>
      <c r="P35" s="124"/>
      <c r="Q35" s="9"/>
      <c r="R35" s="9"/>
      <c r="S35" s="9"/>
      <c r="T35" s="9"/>
      <c r="U35" s="9"/>
      <c r="V35" s="123"/>
      <c r="W35" s="124"/>
      <c r="X35" s="9"/>
      <c r="Y35" s="9"/>
      <c r="Z35" s="9"/>
      <c r="AA35" s="9"/>
      <c r="AB35" s="9"/>
      <c r="AC35" s="123"/>
      <c r="AD35" s="124"/>
      <c r="AE35" s="9"/>
      <c r="AF35" s="9"/>
      <c r="AG35" s="10"/>
      <c r="AH35" s="34"/>
      <c r="AI35" s="56"/>
      <c r="AJ35" s="110"/>
      <c r="AK35" s="111"/>
    </row>
    <row r="36" spans="1:37" s="2" customFormat="1" ht="10.5" thickBot="1">
      <c r="A36" s="102">
        <f>REPT(Maj!A36,1)</f>
      </c>
      <c r="B36" s="57"/>
      <c r="C36" s="11"/>
      <c r="D36" s="12"/>
      <c r="E36" s="12"/>
      <c r="F36" s="12"/>
      <c r="G36" s="12"/>
      <c r="H36" s="125"/>
      <c r="I36" s="126"/>
      <c r="J36" s="12"/>
      <c r="K36" s="12"/>
      <c r="L36" s="12"/>
      <c r="M36" s="12"/>
      <c r="N36" s="12"/>
      <c r="O36" s="125"/>
      <c r="P36" s="126"/>
      <c r="Q36" s="12"/>
      <c r="R36" s="12"/>
      <c r="S36" s="12"/>
      <c r="T36" s="12"/>
      <c r="U36" s="12"/>
      <c r="V36" s="125"/>
      <c r="W36" s="126"/>
      <c r="X36" s="12"/>
      <c r="Y36" s="12"/>
      <c r="Z36" s="12"/>
      <c r="AA36" s="12"/>
      <c r="AB36" s="12"/>
      <c r="AC36" s="125"/>
      <c r="AD36" s="126"/>
      <c r="AE36" s="12"/>
      <c r="AF36" s="12"/>
      <c r="AG36" s="13"/>
      <c r="AH36" s="58"/>
      <c r="AI36" s="49"/>
      <c r="AJ36" s="110"/>
      <c r="AK36" s="111"/>
    </row>
    <row r="37" spans="1:37" s="2" customFormat="1" ht="10.5" thickBot="1">
      <c r="A37" s="32" t="s">
        <v>12</v>
      </c>
      <c r="B37" s="37"/>
      <c r="C37" s="68">
        <f>24-C35-C36</f>
        <v>24</v>
      </c>
      <c r="D37" s="15">
        <f aca="true" t="shared" si="11" ref="D37:AG37">24-D35-D36</f>
        <v>24</v>
      </c>
      <c r="E37" s="15">
        <f t="shared" si="11"/>
        <v>24</v>
      </c>
      <c r="F37" s="15">
        <f t="shared" si="11"/>
        <v>24</v>
      </c>
      <c r="G37" s="15">
        <f t="shared" si="11"/>
        <v>24</v>
      </c>
      <c r="H37" s="127">
        <f t="shared" si="11"/>
        <v>24</v>
      </c>
      <c r="I37" s="128">
        <f t="shared" si="11"/>
        <v>24</v>
      </c>
      <c r="J37" s="15">
        <f t="shared" si="11"/>
        <v>24</v>
      </c>
      <c r="K37" s="15">
        <f t="shared" si="11"/>
        <v>24</v>
      </c>
      <c r="L37" s="15">
        <f t="shared" si="11"/>
        <v>24</v>
      </c>
      <c r="M37" s="15">
        <f t="shared" si="11"/>
        <v>24</v>
      </c>
      <c r="N37" s="15">
        <f t="shared" si="11"/>
        <v>24</v>
      </c>
      <c r="O37" s="127">
        <f t="shared" si="11"/>
        <v>24</v>
      </c>
      <c r="P37" s="128">
        <f t="shared" si="11"/>
        <v>24</v>
      </c>
      <c r="Q37" s="15">
        <f t="shared" si="11"/>
        <v>24</v>
      </c>
      <c r="R37" s="15">
        <f t="shared" si="11"/>
        <v>24</v>
      </c>
      <c r="S37" s="15">
        <f t="shared" si="11"/>
        <v>24</v>
      </c>
      <c r="T37" s="15">
        <f t="shared" si="11"/>
        <v>24</v>
      </c>
      <c r="U37" s="15">
        <f t="shared" si="11"/>
        <v>24</v>
      </c>
      <c r="V37" s="127">
        <f t="shared" si="11"/>
        <v>24</v>
      </c>
      <c r="W37" s="128">
        <f t="shared" si="11"/>
        <v>24</v>
      </c>
      <c r="X37" s="15">
        <f t="shared" si="11"/>
        <v>24</v>
      </c>
      <c r="Y37" s="15">
        <f t="shared" si="11"/>
        <v>24</v>
      </c>
      <c r="Z37" s="15">
        <f t="shared" si="11"/>
        <v>24</v>
      </c>
      <c r="AA37" s="15">
        <f t="shared" si="11"/>
        <v>24</v>
      </c>
      <c r="AB37" s="15">
        <f t="shared" si="11"/>
        <v>24</v>
      </c>
      <c r="AC37" s="127">
        <f t="shared" si="11"/>
        <v>24</v>
      </c>
      <c r="AD37" s="128">
        <f t="shared" si="11"/>
        <v>24</v>
      </c>
      <c r="AE37" s="15">
        <f t="shared" si="11"/>
        <v>24</v>
      </c>
      <c r="AF37" s="15">
        <f t="shared" si="11"/>
        <v>24</v>
      </c>
      <c r="AG37" s="16">
        <f t="shared" si="11"/>
        <v>24</v>
      </c>
      <c r="AH37" s="32"/>
      <c r="AI37" s="32"/>
      <c r="AJ37" s="110"/>
      <c r="AK37" s="111"/>
    </row>
    <row r="38" spans="1:37" ht="9.75">
      <c r="A38" s="17" t="s">
        <v>20</v>
      </c>
      <c r="B38" s="17"/>
      <c r="C38" s="17">
        <v>5</v>
      </c>
      <c r="D38" s="17">
        <v>5</v>
      </c>
      <c r="E38" s="17">
        <v>5</v>
      </c>
      <c r="F38" s="17">
        <v>4</v>
      </c>
      <c r="G38" s="17">
        <v>4</v>
      </c>
      <c r="H38" s="17">
        <v>4</v>
      </c>
      <c r="I38" s="17">
        <v>4</v>
      </c>
      <c r="J38" s="17">
        <v>6</v>
      </c>
      <c r="K38" s="17">
        <v>6</v>
      </c>
      <c r="L38" s="17">
        <v>6</v>
      </c>
      <c r="M38" s="17">
        <v>1</v>
      </c>
      <c r="N38" s="17">
        <v>1</v>
      </c>
      <c r="O38" s="17">
        <v>1</v>
      </c>
      <c r="P38" s="17">
        <v>1</v>
      </c>
      <c r="Q38" s="17">
        <v>2</v>
      </c>
      <c r="R38" s="17">
        <v>2</v>
      </c>
      <c r="S38" s="17">
        <v>2</v>
      </c>
      <c r="T38" s="17">
        <v>2</v>
      </c>
      <c r="U38" s="17">
        <v>6</v>
      </c>
      <c r="V38" s="17">
        <v>6</v>
      </c>
      <c r="W38" s="17">
        <v>6</v>
      </c>
      <c r="X38" s="17">
        <v>6</v>
      </c>
      <c r="Y38" s="17">
        <v>2</v>
      </c>
      <c r="Z38" s="17">
        <v>2</v>
      </c>
      <c r="AA38" s="17">
        <v>2</v>
      </c>
      <c r="AB38" s="17">
        <v>2</v>
      </c>
      <c r="AC38" s="17">
        <v>3</v>
      </c>
      <c r="AD38" s="17">
        <v>3</v>
      </c>
      <c r="AE38" s="17">
        <v>3</v>
      </c>
      <c r="AF38" s="17">
        <v>3</v>
      </c>
      <c r="AG38" s="17">
        <v>5</v>
      </c>
      <c r="AH38" s="17"/>
      <c r="AI38" s="17"/>
      <c r="AJ38" s="17"/>
      <c r="AK38" s="17"/>
    </row>
    <row r="39" spans="1:37" ht="11.25">
      <c r="A39" s="1" t="s">
        <v>21</v>
      </c>
      <c r="B39" s="19"/>
      <c r="C39" s="17">
        <f>COUNTIF(C5,"&gt;0")+COUNTIF(C8,"&gt;0")+COUNTIF(C11,"&gt;0")+COUNTIF(C14,"&gt;0")+COUNTIF(C17,"&gt;0")+COUNTIF(C20,"&gt;0")+COUNTIF(C23,"&gt;0")+COUNTIF(C26,"&gt;0")+COUNTIF(C29,"&gt;0")+COUNTIF(C32,"&gt;0")+COUNTIF(C35,"&gt;0")</f>
        <v>2</v>
      </c>
      <c r="D39" s="17">
        <f aca="true" t="shared" si="12" ref="D39:AG40">COUNTIF(D5,"&gt;0")+COUNTIF(D8,"&gt;0")+COUNTIF(D11,"&gt;0")+COUNTIF(D14,"&gt;0")+COUNTIF(D17,"&gt;0")+COUNTIF(D20,"&gt;0")+COUNTIF(D23,"&gt;0")+COUNTIF(D26,"&gt;0")+COUNTIF(D29,"&gt;0")+COUNTIF(D32,"&gt;0")+COUNTIF(D35,"&gt;0")</f>
        <v>2</v>
      </c>
      <c r="E39" s="17">
        <f t="shared" si="12"/>
        <v>2</v>
      </c>
      <c r="F39" s="17">
        <f t="shared" si="12"/>
        <v>2</v>
      </c>
      <c r="G39" s="17">
        <f t="shared" si="12"/>
        <v>2</v>
      </c>
      <c r="H39" s="17">
        <f t="shared" si="12"/>
        <v>2</v>
      </c>
      <c r="I39" s="17">
        <f t="shared" si="12"/>
        <v>2</v>
      </c>
      <c r="J39" s="17">
        <f t="shared" si="12"/>
        <v>2</v>
      </c>
      <c r="K39" s="17">
        <f t="shared" si="12"/>
        <v>2</v>
      </c>
      <c r="L39" s="17">
        <f t="shared" si="12"/>
        <v>2</v>
      </c>
      <c r="M39" s="17">
        <f t="shared" si="12"/>
        <v>2</v>
      </c>
      <c r="N39" s="17">
        <f t="shared" si="12"/>
        <v>2</v>
      </c>
      <c r="O39" s="17">
        <f t="shared" si="12"/>
        <v>2</v>
      </c>
      <c r="P39" s="17">
        <f t="shared" si="12"/>
        <v>2</v>
      </c>
      <c r="Q39" s="17">
        <f t="shared" si="12"/>
        <v>2</v>
      </c>
      <c r="R39" s="17">
        <f t="shared" si="12"/>
        <v>2</v>
      </c>
      <c r="S39" s="17">
        <f t="shared" si="12"/>
        <v>2</v>
      </c>
      <c r="T39" s="17">
        <f t="shared" si="12"/>
        <v>2</v>
      </c>
      <c r="U39" s="17">
        <f t="shared" si="12"/>
        <v>2</v>
      </c>
      <c r="V39" s="17">
        <f t="shared" si="12"/>
        <v>2</v>
      </c>
      <c r="W39" s="17">
        <f t="shared" si="12"/>
        <v>2</v>
      </c>
      <c r="X39" s="17">
        <f t="shared" si="12"/>
        <v>2</v>
      </c>
      <c r="Y39" s="17">
        <f t="shared" si="12"/>
        <v>2</v>
      </c>
      <c r="Z39" s="17">
        <f t="shared" si="12"/>
        <v>2</v>
      </c>
      <c r="AA39" s="17">
        <f t="shared" si="12"/>
        <v>2</v>
      </c>
      <c r="AB39" s="17">
        <f t="shared" si="12"/>
        <v>2</v>
      </c>
      <c r="AC39" s="17">
        <f t="shared" si="12"/>
        <v>2</v>
      </c>
      <c r="AD39" s="17">
        <f t="shared" si="12"/>
        <v>2</v>
      </c>
      <c r="AE39" s="17">
        <f t="shared" si="12"/>
        <v>2</v>
      </c>
      <c r="AF39" s="17">
        <f t="shared" si="12"/>
        <v>2</v>
      </c>
      <c r="AG39" s="17">
        <f t="shared" si="12"/>
        <v>2</v>
      </c>
      <c r="AH39" s="17"/>
      <c r="AI39" s="17"/>
      <c r="AJ39" s="17"/>
      <c r="AK39" s="17"/>
    </row>
    <row r="40" spans="1:33" ht="11.25">
      <c r="A40" s="1" t="s">
        <v>11</v>
      </c>
      <c r="B40" s="20"/>
      <c r="C40" s="17">
        <f>COUNTIF(C6,"&gt;0")+COUNTIF(C9,"&gt;0")+COUNTIF(C12,"&gt;0")+COUNTIF(C15,"&gt;0")+COUNTIF(C18,"&gt;0")+COUNTIF(C21,"&gt;0")+COUNTIF(C24,"&gt;0")+COUNTIF(C27,"&gt;0")+COUNTIF(C30,"&gt;0")+COUNTIF(C33,"&gt;0")+COUNTIF(C36,"&gt;0")</f>
        <v>2</v>
      </c>
      <c r="D40" s="17">
        <f t="shared" si="12"/>
        <v>2</v>
      </c>
      <c r="E40" s="17">
        <f t="shared" si="12"/>
        <v>2</v>
      </c>
      <c r="F40" s="17">
        <f t="shared" si="12"/>
        <v>2</v>
      </c>
      <c r="G40" s="17">
        <f t="shared" si="12"/>
        <v>2</v>
      </c>
      <c r="H40" s="17">
        <f t="shared" si="12"/>
        <v>2</v>
      </c>
      <c r="I40" s="17">
        <f t="shared" si="12"/>
        <v>2</v>
      </c>
      <c r="J40" s="17">
        <f t="shared" si="12"/>
        <v>2</v>
      </c>
      <c r="K40" s="17">
        <f t="shared" si="12"/>
        <v>2</v>
      </c>
      <c r="L40" s="17">
        <f t="shared" si="12"/>
        <v>2</v>
      </c>
      <c r="M40" s="17">
        <f t="shared" si="12"/>
        <v>2</v>
      </c>
      <c r="N40" s="17">
        <f t="shared" si="12"/>
        <v>2</v>
      </c>
      <c r="O40" s="17">
        <f t="shared" si="12"/>
        <v>2</v>
      </c>
      <c r="P40" s="17">
        <f t="shared" si="12"/>
        <v>2</v>
      </c>
      <c r="Q40" s="17">
        <f t="shared" si="12"/>
        <v>2</v>
      </c>
      <c r="R40" s="17">
        <f t="shared" si="12"/>
        <v>2</v>
      </c>
      <c r="S40" s="17">
        <f t="shared" si="12"/>
        <v>2</v>
      </c>
      <c r="T40" s="17">
        <f t="shared" si="12"/>
        <v>2</v>
      </c>
      <c r="U40" s="17">
        <f t="shared" si="12"/>
        <v>2</v>
      </c>
      <c r="V40" s="17">
        <f t="shared" si="12"/>
        <v>2</v>
      </c>
      <c r="W40" s="17">
        <f t="shared" si="12"/>
        <v>2</v>
      </c>
      <c r="X40" s="17">
        <f t="shared" si="12"/>
        <v>2</v>
      </c>
      <c r="Y40" s="17">
        <f t="shared" si="12"/>
        <v>2</v>
      </c>
      <c r="Z40" s="17">
        <f t="shared" si="12"/>
        <v>2</v>
      </c>
      <c r="AA40" s="17">
        <f t="shared" si="12"/>
        <v>2</v>
      </c>
      <c r="AB40" s="17">
        <f t="shared" si="12"/>
        <v>2</v>
      </c>
      <c r="AC40" s="17">
        <f t="shared" si="12"/>
        <v>2</v>
      </c>
      <c r="AD40" s="17">
        <f t="shared" si="12"/>
        <v>2</v>
      </c>
      <c r="AE40" s="17">
        <f t="shared" si="12"/>
        <v>2</v>
      </c>
      <c r="AF40" s="17">
        <f t="shared" si="12"/>
        <v>2</v>
      </c>
      <c r="AG40" s="17">
        <f t="shared" si="12"/>
        <v>2</v>
      </c>
    </row>
    <row r="41" spans="2:16" ht="9.75">
      <c r="B41" s="21"/>
      <c r="C41" s="6"/>
      <c r="D41" s="6"/>
      <c r="E41" s="5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33" ht="9.75">
      <c r="A42" s="1" t="s">
        <v>41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29"/>
    </row>
  </sheetData>
  <sheetProtection/>
  <mergeCells count="3">
    <mergeCell ref="A2:A4"/>
    <mergeCell ref="A1:B1"/>
    <mergeCell ref="F1:AD1"/>
  </mergeCells>
  <printOptions/>
  <pageMargins left="0.2" right="0.19" top="0.67" bottom="0.66" header="0" footer="0"/>
  <pageSetup fitToHeight="1" fitToWidth="1" horizontalDpi="600" verticalDpi="600" orientation="landscape" paperSize="9" scale="8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2"/>
  <sheetViews>
    <sheetView zoomScale="200" zoomScaleNormal="200" workbookViewId="0" topLeftCell="A1">
      <selection activeCell="N33" sqref="N33"/>
    </sheetView>
  </sheetViews>
  <sheetFormatPr defaultColWidth="8.8515625" defaultRowHeight="12.75"/>
  <cols>
    <col min="1" max="1" width="9.7109375" style="1" customWidth="1"/>
    <col min="2" max="2" width="5.421875" style="1" customWidth="1"/>
    <col min="3" max="7" width="3.421875" style="4" customWidth="1"/>
    <col min="8" max="8" width="3.421875" style="2" customWidth="1"/>
    <col min="9" max="32" width="3.421875" style="1" customWidth="1"/>
    <col min="33" max="34" width="7.7109375" style="1" customWidth="1"/>
    <col min="35" max="37" width="3.421875" style="1" customWidth="1"/>
    <col min="38" max="16384" width="8.8515625" style="1" customWidth="1"/>
  </cols>
  <sheetData>
    <row r="1" spans="1:37" ht="19.5" customHeight="1" thickBot="1">
      <c r="A1" s="165" t="s">
        <v>32</v>
      </c>
      <c r="B1" s="165"/>
      <c r="C1" s="165"/>
      <c r="D1" s="108"/>
      <c r="E1" s="157" t="s">
        <v>28</v>
      </c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08"/>
      <c r="AF1" s="108"/>
      <c r="AG1" s="108"/>
      <c r="AH1" s="108"/>
      <c r="AI1" s="7" t="s">
        <v>16</v>
      </c>
      <c r="AJ1" s="7" t="s">
        <v>17</v>
      </c>
      <c r="AK1" s="7"/>
    </row>
    <row r="2" spans="1:36" ht="13.5" customHeight="1" thickBot="1">
      <c r="A2" s="163">
        <v>2016</v>
      </c>
      <c r="B2" s="55" t="s">
        <v>10</v>
      </c>
      <c r="C2" s="45"/>
      <c r="D2" s="44">
        <v>35</v>
      </c>
      <c r="E2" s="44"/>
      <c r="F2" s="46"/>
      <c r="G2" s="44"/>
      <c r="H2" s="44"/>
      <c r="I2" s="44"/>
      <c r="J2" s="44">
        <v>36</v>
      </c>
      <c r="K2" s="44"/>
      <c r="L2" s="44"/>
      <c r="M2" s="46"/>
      <c r="N2" s="44"/>
      <c r="O2" s="44"/>
      <c r="P2" s="44"/>
      <c r="Q2" s="44">
        <v>37</v>
      </c>
      <c r="R2" s="44"/>
      <c r="S2" s="44"/>
      <c r="T2" s="46"/>
      <c r="U2" s="44"/>
      <c r="V2" s="44"/>
      <c r="W2" s="44"/>
      <c r="X2" s="44">
        <v>38</v>
      </c>
      <c r="Y2" s="44"/>
      <c r="Z2" s="44"/>
      <c r="AA2" s="46"/>
      <c r="AB2" s="44"/>
      <c r="AC2" s="44"/>
      <c r="AD2" s="44">
        <v>39</v>
      </c>
      <c r="AE2" s="44"/>
      <c r="AF2" s="63"/>
      <c r="AG2" s="24"/>
      <c r="AH2" s="25"/>
      <c r="AI2" s="17"/>
      <c r="AJ2" s="17"/>
    </row>
    <row r="3" spans="1:36" ht="9.75">
      <c r="A3" s="163"/>
      <c r="B3" s="42" t="s">
        <v>8</v>
      </c>
      <c r="C3" s="97">
        <v>1</v>
      </c>
      <c r="D3" s="98">
        <f>C3+1</f>
        <v>2</v>
      </c>
      <c r="E3" s="98">
        <f>D3+1</f>
        <v>3</v>
      </c>
      <c r="F3" s="100">
        <f>E3+1</f>
        <v>4</v>
      </c>
      <c r="G3" s="98">
        <f>F3+1</f>
        <v>5</v>
      </c>
      <c r="H3" s="98">
        <f aca="true" t="shared" si="0" ref="H3:AF3">G3+1</f>
        <v>6</v>
      </c>
      <c r="I3" s="98">
        <f t="shared" si="0"/>
        <v>7</v>
      </c>
      <c r="J3" s="98">
        <f t="shared" si="0"/>
        <v>8</v>
      </c>
      <c r="K3" s="98">
        <f t="shared" si="0"/>
        <v>9</v>
      </c>
      <c r="L3" s="98">
        <f t="shared" si="0"/>
        <v>10</v>
      </c>
      <c r="M3" s="100">
        <f t="shared" si="0"/>
        <v>11</v>
      </c>
      <c r="N3" s="98">
        <f t="shared" si="0"/>
        <v>12</v>
      </c>
      <c r="O3" s="98">
        <f t="shared" si="0"/>
        <v>13</v>
      </c>
      <c r="P3" s="98">
        <f t="shared" si="0"/>
        <v>14</v>
      </c>
      <c r="Q3" s="98">
        <f t="shared" si="0"/>
        <v>15</v>
      </c>
      <c r="R3" s="98">
        <f t="shared" si="0"/>
        <v>16</v>
      </c>
      <c r="S3" s="98">
        <f t="shared" si="0"/>
        <v>17</v>
      </c>
      <c r="T3" s="100">
        <f t="shared" si="0"/>
        <v>18</v>
      </c>
      <c r="U3" s="98">
        <f t="shared" si="0"/>
        <v>19</v>
      </c>
      <c r="V3" s="98">
        <f t="shared" si="0"/>
        <v>20</v>
      </c>
      <c r="W3" s="98">
        <f t="shared" si="0"/>
        <v>21</v>
      </c>
      <c r="X3" s="98">
        <f t="shared" si="0"/>
        <v>22</v>
      </c>
      <c r="Y3" s="98">
        <f t="shared" si="0"/>
        <v>23</v>
      </c>
      <c r="Z3" s="98">
        <f t="shared" si="0"/>
        <v>24</v>
      </c>
      <c r="AA3" s="100">
        <f t="shared" si="0"/>
        <v>25</v>
      </c>
      <c r="AB3" s="98">
        <f t="shared" si="0"/>
        <v>26</v>
      </c>
      <c r="AC3" s="98">
        <f t="shared" si="0"/>
        <v>27</v>
      </c>
      <c r="AD3" s="98">
        <f t="shared" si="0"/>
        <v>28</v>
      </c>
      <c r="AE3" s="98">
        <f t="shared" si="0"/>
        <v>29</v>
      </c>
      <c r="AF3" s="98">
        <f t="shared" si="0"/>
        <v>30</v>
      </c>
      <c r="AG3" s="26" t="s">
        <v>6</v>
      </c>
      <c r="AH3" s="27" t="s">
        <v>7</v>
      </c>
      <c r="AI3" s="17"/>
      <c r="AJ3" s="17"/>
    </row>
    <row r="4" spans="1:36" ht="10.5" thickBot="1">
      <c r="A4" s="164"/>
      <c r="B4" s="42" t="s">
        <v>9</v>
      </c>
      <c r="C4" s="103" t="s">
        <v>1</v>
      </c>
      <c r="D4" s="104" t="s">
        <v>3</v>
      </c>
      <c r="E4" s="104" t="s">
        <v>4</v>
      </c>
      <c r="F4" s="105" t="s">
        <v>5</v>
      </c>
      <c r="G4" s="104" t="s">
        <v>0</v>
      </c>
      <c r="H4" s="104" t="s">
        <v>1</v>
      </c>
      <c r="I4" s="104" t="s">
        <v>2</v>
      </c>
      <c r="J4" s="104" t="s">
        <v>1</v>
      </c>
      <c r="K4" s="104" t="s">
        <v>3</v>
      </c>
      <c r="L4" s="104" t="s">
        <v>4</v>
      </c>
      <c r="M4" s="105" t="s">
        <v>5</v>
      </c>
      <c r="N4" s="104" t="s">
        <v>0</v>
      </c>
      <c r="O4" s="104" t="s">
        <v>1</v>
      </c>
      <c r="P4" s="104" t="s">
        <v>2</v>
      </c>
      <c r="Q4" s="104" t="s">
        <v>1</v>
      </c>
      <c r="R4" s="104" t="s">
        <v>3</v>
      </c>
      <c r="S4" s="104" t="s">
        <v>4</v>
      </c>
      <c r="T4" s="105" t="s">
        <v>5</v>
      </c>
      <c r="U4" s="104" t="s">
        <v>0</v>
      </c>
      <c r="V4" s="104" t="s">
        <v>1</v>
      </c>
      <c r="W4" s="104" t="s">
        <v>2</v>
      </c>
      <c r="X4" s="104" t="s">
        <v>1</v>
      </c>
      <c r="Y4" s="104" t="s">
        <v>3</v>
      </c>
      <c r="Z4" s="104" t="s">
        <v>4</v>
      </c>
      <c r="AA4" s="105" t="s">
        <v>5</v>
      </c>
      <c r="AB4" s="104" t="s">
        <v>0</v>
      </c>
      <c r="AC4" s="104" t="s">
        <v>1</v>
      </c>
      <c r="AD4" s="104" t="s">
        <v>2</v>
      </c>
      <c r="AE4" s="104" t="s">
        <v>1</v>
      </c>
      <c r="AF4" s="104" t="s">
        <v>3</v>
      </c>
      <c r="AG4" s="28"/>
      <c r="AH4" s="27"/>
      <c r="AI4" s="17"/>
      <c r="AJ4" s="17"/>
    </row>
    <row r="5" spans="1:36" ht="10.5" thickBot="1">
      <c r="A5" s="33">
        <v>1</v>
      </c>
      <c r="B5" s="95">
        <f>COUNTIF(C38:AF38,"=1")</f>
        <v>3</v>
      </c>
      <c r="C5" s="8"/>
      <c r="D5" s="59"/>
      <c r="E5" s="135"/>
      <c r="F5" s="136"/>
      <c r="G5" s="59"/>
      <c r="H5" s="9"/>
      <c r="I5" s="9"/>
      <c r="J5" s="9"/>
      <c r="K5" s="9"/>
      <c r="L5" s="123" t="s">
        <v>46</v>
      </c>
      <c r="M5" s="124" t="s">
        <v>46</v>
      </c>
      <c r="N5" s="9" t="s">
        <v>46</v>
      </c>
      <c r="O5" s="9" t="s">
        <v>46</v>
      </c>
      <c r="P5" s="9"/>
      <c r="Q5" s="9"/>
      <c r="R5" s="9"/>
      <c r="S5" s="123"/>
      <c r="T5" s="124"/>
      <c r="U5" s="9"/>
      <c r="V5" s="9"/>
      <c r="W5" s="9"/>
      <c r="X5" s="9">
        <v>10</v>
      </c>
      <c r="Y5" s="9">
        <v>10</v>
      </c>
      <c r="Z5" s="123">
        <v>9.5</v>
      </c>
      <c r="AA5" s="124">
        <v>9.5</v>
      </c>
      <c r="AB5" s="9"/>
      <c r="AC5" s="9"/>
      <c r="AD5" s="9"/>
      <c r="AE5" s="9"/>
      <c r="AF5" s="9"/>
      <c r="AG5" s="34">
        <f>SUM(C5:AF5)</f>
        <v>39</v>
      </c>
      <c r="AH5" s="56">
        <f>SUM(C6:AF6)*3/37</f>
        <v>3.081081081081081</v>
      </c>
      <c r="AI5" s="17"/>
      <c r="AJ5" s="17"/>
    </row>
    <row r="6" spans="1:36" s="2" customFormat="1" ht="10.5" thickBot="1">
      <c r="A6" s="102" t="str">
        <f>REPT(Maj!A6,1)</f>
        <v>Charly</v>
      </c>
      <c r="B6" s="31">
        <f>August!AI6</f>
        <v>-22.753783783783817</v>
      </c>
      <c r="C6" s="11"/>
      <c r="D6" s="60"/>
      <c r="E6" s="137"/>
      <c r="F6" s="138"/>
      <c r="G6" s="60" t="s">
        <v>46</v>
      </c>
      <c r="H6" s="12" t="s">
        <v>46</v>
      </c>
      <c r="I6" s="12" t="s">
        <v>46</v>
      </c>
      <c r="J6" s="12"/>
      <c r="K6" s="12"/>
      <c r="L6" s="125"/>
      <c r="M6" s="126"/>
      <c r="N6" s="12"/>
      <c r="O6" s="12"/>
      <c r="P6" s="12"/>
      <c r="Q6" s="12"/>
      <c r="R6" s="12">
        <v>9.5</v>
      </c>
      <c r="S6" s="125">
        <v>9.5</v>
      </c>
      <c r="T6" s="126">
        <v>9.5</v>
      </c>
      <c r="U6" s="12">
        <v>9.5</v>
      </c>
      <c r="V6" s="12"/>
      <c r="W6" s="12"/>
      <c r="X6" s="12"/>
      <c r="Y6" s="12"/>
      <c r="Z6" s="125"/>
      <c r="AA6" s="126"/>
      <c r="AB6" s="12"/>
      <c r="AC6" s="12"/>
      <c r="AD6" s="12"/>
      <c r="AE6" s="12"/>
      <c r="AF6" s="12"/>
      <c r="AG6" s="58">
        <f>SUM(C6:AF6)</f>
        <v>38</v>
      </c>
      <c r="AH6" s="49">
        <f>SUM(AG5)+(AG6)+(B6)-153.55+AH5+AI6+AJ6+AJ5</f>
        <v>-10.222702702702748</v>
      </c>
      <c r="AI6" s="149">
        <v>74</v>
      </c>
      <c r="AJ6" s="116">
        <f>COUNTIF(C6:AF6,"=9,5")*3</f>
        <v>12</v>
      </c>
    </row>
    <row r="7" spans="1:36" s="2" customFormat="1" ht="10.5" thickBot="1">
      <c r="A7" s="32" t="s">
        <v>12</v>
      </c>
      <c r="B7" s="32"/>
      <c r="C7" s="68">
        <f>24-C5-C6</f>
        <v>24</v>
      </c>
      <c r="D7" s="61">
        <f>24-D5-D6</f>
        <v>24</v>
      </c>
      <c r="E7" s="139">
        <f>24-E5-E6</f>
        <v>24</v>
      </c>
      <c r="F7" s="140">
        <f>24-F5-F6</f>
        <v>24</v>
      </c>
      <c r="G7" s="61" t="e">
        <f aca="true" t="shared" si="1" ref="G7:AF7">24-G5-G6</f>
        <v>#VALUE!</v>
      </c>
      <c r="H7" s="15" t="e">
        <f t="shared" si="1"/>
        <v>#VALUE!</v>
      </c>
      <c r="I7" s="15" t="e">
        <f t="shared" si="1"/>
        <v>#VALUE!</v>
      </c>
      <c r="J7" s="15">
        <f t="shared" si="1"/>
        <v>24</v>
      </c>
      <c r="K7" s="15">
        <f t="shared" si="1"/>
        <v>24</v>
      </c>
      <c r="L7" s="127" t="e">
        <f t="shared" si="1"/>
        <v>#VALUE!</v>
      </c>
      <c r="M7" s="128" t="e">
        <f t="shared" si="1"/>
        <v>#VALUE!</v>
      </c>
      <c r="N7" s="15" t="e">
        <f t="shared" si="1"/>
        <v>#VALUE!</v>
      </c>
      <c r="O7" s="15" t="e">
        <f t="shared" si="1"/>
        <v>#VALUE!</v>
      </c>
      <c r="P7" s="15">
        <f t="shared" si="1"/>
        <v>24</v>
      </c>
      <c r="Q7" s="15">
        <f t="shared" si="1"/>
        <v>24</v>
      </c>
      <c r="R7" s="15">
        <f t="shared" si="1"/>
        <v>14.5</v>
      </c>
      <c r="S7" s="127">
        <f t="shared" si="1"/>
        <v>14.5</v>
      </c>
      <c r="T7" s="128">
        <f t="shared" si="1"/>
        <v>14.5</v>
      </c>
      <c r="U7" s="15">
        <f t="shared" si="1"/>
        <v>14.5</v>
      </c>
      <c r="V7" s="15">
        <f t="shared" si="1"/>
        <v>24</v>
      </c>
      <c r="W7" s="15">
        <f t="shared" si="1"/>
        <v>24</v>
      </c>
      <c r="X7" s="15">
        <f t="shared" si="1"/>
        <v>14</v>
      </c>
      <c r="Y7" s="15">
        <f t="shared" si="1"/>
        <v>14</v>
      </c>
      <c r="Z7" s="127">
        <f t="shared" si="1"/>
        <v>14.5</v>
      </c>
      <c r="AA7" s="128">
        <f t="shared" si="1"/>
        <v>14.5</v>
      </c>
      <c r="AB7" s="15">
        <f t="shared" si="1"/>
        <v>24</v>
      </c>
      <c r="AC7" s="15">
        <f t="shared" si="1"/>
        <v>24</v>
      </c>
      <c r="AD7" s="15">
        <f t="shared" si="1"/>
        <v>24</v>
      </c>
      <c r="AE7" s="15">
        <f t="shared" si="1"/>
        <v>24</v>
      </c>
      <c r="AF7" s="15">
        <f t="shared" si="1"/>
        <v>24</v>
      </c>
      <c r="AG7" s="62"/>
      <c r="AH7" s="32"/>
      <c r="AI7" s="52"/>
      <c r="AJ7" s="52"/>
    </row>
    <row r="8" spans="1:36" s="2" customFormat="1" ht="10.5" thickBot="1">
      <c r="A8" s="33">
        <v>2</v>
      </c>
      <c r="B8" s="95">
        <f>COUNTIF(C38:AF38,"=2")</f>
        <v>6</v>
      </c>
      <c r="C8" s="8"/>
      <c r="D8" s="59"/>
      <c r="E8" s="135"/>
      <c r="F8" s="136"/>
      <c r="G8" s="59"/>
      <c r="H8" s="9"/>
      <c r="I8" s="9"/>
      <c r="J8" s="9">
        <v>10</v>
      </c>
      <c r="K8" s="9">
        <v>10</v>
      </c>
      <c r="L8" s="123">
        <v>9.5</v>
      </c>
      <c r="M8" s="124">
        <v>9.5</v>
      </c>
      <c r="N8" s="9"/>
      <c r="O8" s="9"/>
      <c r="P8" s="9"/>
      <c r="Q8" s="9"/>
      <c r="R8" s="9"/>
      <c r="S8" s="123"/>
      <c r="T8" s="124"/>
      <c r="U8" s="9"/>
      <c r="V8" s="9"/>
      <c r="W8" s="9"/>
      <c r="X8" s="9"/>
      <c r="Y8" s="9"/>
      <c r="Z8" s="123"/>
      <c r="AA8" s="124"/>
      <c r="AB8" s="9"/>
      <c r="AC8" s="9"/>
      <c r="AD8" s="9"/>
      <c r="AE8" s="9"/>
      <c r="AF8" s="9">
        <v>10</v>
      </c>
      <c r="AG8" s="58">
        <f>SUM(C8:AF8)</f>
        <v>49</v>
      </c>
      <c r="AH8" s="56">
        <f>SUM(C9:AF9)*3/37</f>
        <v>6.162162162162162</v>
      </c>
      <c r="AI8" s="52"/>
      <c r="AJ8" s="52"/>
    </row>
    <row r="9" spans="1:36" s="2" customFormat="1" ht="10.5" thickBot="1">
      <c r="A9" s="102" t="str">
        <f>REPT(Maj!A9,1)</f>
        <v>Jens Mollerup</v>
      </c>
      <c r="B9" s="49">
        <f>August!AI9</f>
        <v>-4.692432432432483</v>
      </c>
      <c r="C9" s="11"/>
      <c r="D9" s="60"/>
      <c r="E9" s="137"/>
      <c r="F9" s="138"/>
      <c r="G9" s="60"/>
      <c r="H9" s="12"/>
      <c r="I9" s="12"/>
      <c r="J9" s="12"/>
      <c r="K9" s="12"/>
      <c r="L9" s="125"/>
      <c r="M9" s="126"/>
      <c r="N9" s="12"/>
      <c r="O9" s="12"/>
      <c r="P9" s="12">
        <v>9.5</v>
      </c>
      <c r="Q9" s="12">
        <v>9.5</v>
      </c>
      <c r="R9" s="12">
        <v>9.5</v>
      </c>
      <c r="S9" s="125">
        <v>9.5</v>
      </c>
      <c r="T9" s="126"/>
      <c r="U9" s="12"/>
      <c r="V9" s="12"/>
      <c r="W9" s="12"/>
      <c r="X9" s="12"/>
      <c r="Y9" s="12"/>
      <c r="Z9" s="125">
        <v>9.5</v>
      </c>
      <c r="AA9" s="126">
        <v>9.5</v>
      </c>
      <c r="AB9" s="12">
        <v>9.5</v>
      </c>
      <c r="AC9" s="12">
        <v>9.5</v>
      </c>
      <c r="AD9" s="12"/>
      <c r="AE9" s="12"/>
      <c r="AF9" s="12"/>
      <c r="AG9" s="58">
        <f>SUM(C9:AF9)</f>
        <v>76</v>
      </c>
      <c r="AH9" s="49">
        <f>SUM(AG8)+(AG9)+(B9)-153.55+AH8+AI9+AJ9+AJ8</f>
        <v>-3.080270270270333</v>
      </c>
      <c r="AI9" s="149"/>
      <c r="AJ9" s="116">
        <f>COUNTIF(C9:AF9,"=9,5")*3</f>
        <v>24</v>
      </c>
    </row>
    <row r="10" spans="1:36" s="2" customFormat="1" ht="10.5" thickBot="1">
      <c r="A10" s="32" t="s">
        <v>12</v>
      </c>
      <c r="B10" s="58"/>
      <c r="C10" s="68">
        <f>24-C8-C9</f>
        <v>24</v>
      </c>
      <c r="D10" s="61">
        <f>24-D8-D9</f>
        <v>24</v>
      </c>
      <c r="E10" s="139">
        <f>24-E8-E9</f>
        <v>24</v>
      </c>
      <c r="F10" s="140">
        <f>24-F8-F9</f>
        <v>24</v>
      </c>
      <c r="G10" s="61">
        <f aca="true" t="shared" si="2" ref="G10:AF10">24-G8-G9</f>
        <v>24</v>
      </c>
      <c r="H10" s="15">
        <f t="shared" si="2"/>
        <v>24</v>
      </c>
      <c r="I10" s="15">
        <f t="shared" si="2"/>
        <v>24</v>
      </c>
      <c r="J10" s="15">
        <f t="shared" si="2"/>
        <v>14</v>
      </c>
      <c r="K10" s="15">
        <f t="shared" si="2"/>
        <v>14</v>
      </c>
      <c r="L10" s="127">
        <f t="shared" si="2"/>
        <v>14.5</v>
      </c>
      <c r="M10" s="128">
        <f t="shared" si="2"/>
        <v>14.5</v>
      </c>
      <c r="N10" s="15">
        <f t="shared" si="2"/>
        <v>24</v>
      </c>
      <c r="O10" s="15">
        <f t="shared" si="2"/>
        <v>24</v>
      </c>
      <c r="P10" s="15">
        <f t="shared" si="2"/>
        <v>14.5</v>
      </c>
      <c r="Q10" s="15">
        <f t="shared" si="2"/>
        <v>14.5</v>
      </c>
      <c r="R10" s="15">
        <f t="shared" si="2"/>
        <v>14.5</v>
      </c>
      <c r="S10" s="127">
        <f t="shared" si="2"/>
        <v>14.5</v>
      </c>
      <c r="T10" s="128">
        <f t="shared" si="2"/>
        <v>24</v>
      </c>
      <c r="U10" s="15">
        <f t="shared" si="2"/>
        <v>24</v>
      </c>
      <c r="V10" s="15">
        <f t="shared" si="2"/>
        <v>24</v>
      </c>
      <c r="W10" s="15">
        <f t="shared" si="2"/>
        <v>24</v>
      </c>
      <c r="X10" s="15">
        <f t="shared" si="2"/>
        <v>24</v>
      </c>
      <c r="Y10" s="15">
        <f t="shared" si="2"/>
        <v>24</v>
      </c>
      <c r="Z10" s="127">
        <f t="shared" si="2"/>
        <v>14.5</v>
      </c>
      <c r="AA10" s="128">
        <f t="shared" si="2"/>
        <v>14.5</v>
      </c>
      <c r="AB10" s="15">
        <f t="shared" si="2"/>
        <v>14.5</v>
      </c>
      <c r="AC10" s="15">
        <f t="shared" si="2"/>
        <v>14.5</v>
      </c>
      <c r="AD10" s="15">
        <f t="shared" si="2"/>
        <v>24</v>
      </c>
      <c r="AE10" s="15">
        <f t="shared" si="2"/>
        <v>24</v>
      </c>
      <c r="AF10" s="15">
        <f t="shared" si="2"/>
        <v>14</v>
      </c>
      <c r="AG10" s="62"/>
      <c r="AH10" s="32"/>
      <c r="AI10" s="52"/>
      <c r="AJ10" s="52"/>
    </row>
    <row r="11" spans="1:36" s="2" customFormat="1" ht="10.5" thickBot="1">
      <c r="A11" s="33">
        <v>3</v>
      </c>
      <c r="B11" s="95">
        <f>COUNTIF(C38:AF38,"=3")</f>
        <v>8</v>
      </c>
      <c r="C11" s="8"/>
      <c r="D11" s="59">
        <v>10</v>
      </c>
      <c r="E11" s="135">
        <v>9.5</v>
      </c>
      <c r="F11" s="136">
        <v>9.5</v>
      </c>
      <c r="G11" s="59">
        <v>10</v>
      </c>
      <c r="H11" s="9"/>
      <c r="I11" s="9"/>
      <c r="J11" s="9"/>
      <c r="K11" s="9"/>
      <c r="L11" s="123"/>
      <c r="M11" s="124"/>
      <c r="N11" s="9"/>
      <c r="O11" s="9"/>
      <c r="P11" s="9">
        <v>10</v>
      </c>
      <c r="Q11" s="9">
        <v>10</v>
      </c>
      <c r="R11" s="9">
        <v>10</v>
      </c>
      <c r="S11" s="123">
        <v>9.5</v>
      </c>
      <c r="T11" s="124"/>
      <c r="U11" s="9"/>
      <c r="V11" s="9"/>
      <c r="W11" s="9"/>
      <c r="X11" s="9"/>
      <c r="Y11" s="9"/>
      <c r="Z11" s="123"/>
      <c r="AA11" s="124"/>
      <c r="AB11" s="9"/>
      <c r="AC11" s="9"/>
      <c r="AD11" s="9"/>
      <c r="AE11" s="9"/>
      <c r="AF11" s="9"/>
      <c r="AG11" s="58">
        <f>SUM(C11:AF11)</f>
        <v>78.5</v>
      </c>
      <c r="AH11" s="56">
        <f>SUM(C12:AF12)*3/37</f>
        <v>6.162162162162162</v>
      </c>
      <c r="AI11" s="52"/>
      <c r="AJ11" s="52">
        <v>-24</v>
      </c>
    </row>
    <row r="12" spans="1:36" s="2" customFormat="1" ht="10.5" thickBot="1">
      <c r="A12" s="102" t="str">
        <f>REPT(Maj!A12,1)</f>
        <v>Iver</v>
      </c>
      <c r="B12" s="31">
        <f>August!AI12</f>
        <v>3.6437837837837463</v>
      </c>
      <c r="C12" s="11"/>
      <c r="D12" s="60"/>
      <c r="E12" s="137"/>
      <c r="F12" s="138"/>
      <c r="G12" s="60"/>
      <c r="H12" s="12"/>
      <c r="I12" s="12"/>
      <c r="J12" s="12">
        <v>9.5</v>
      </c>
      <c r="K12" s="12">
        <v>9.5</v>
      </c>
      <c r="L12" s="125">
        <v>9.5</v>
      </c>
      <c r="M12" s="126">
        <v>9.5</v>
      </c>
      <c r="N12" s="12"/>
      <c r="O12" s="12"/>
      <c r="P12" s="12"/>
      <c r="Q12" s="12"/>
      <c r="R12" s="12"/>
      <c r="S12" s="125"/>
      <c r="T12" s="126"/>
      <c r="U12" s="12"/>
      <c r="V12" s="12">
        <v>9.5</v>
      </c>
      <c r="W12" s="12">
        <v>9.5</v>
      </c>
      <c r="X12" s="12">
        <v>9.5</v>
      </c>
      <c r="Y12" s="12">
        <v>9.5</v>
      </c>
      <c r="Z12" s="125"/>
      <c r="AA12" s="126"/>
      <c r="AB12" s="12"/>
      <c r="AC12" s="12"/>
      <c r="AD12" s="12"/>
      <c r="AE12" s="12"/>
      <c r="AF12" s="12"/>
      <c r="AG12" s="58">
        <f>SUM(C12:AF12)</f>
        <v>76</v>
      </c>
      <c r="AH12" s="49">
        <f>SUM(AG11)+(AG12)+(B12)-153.55+AH11+AI12+AJ12+AJ11</f>
        <v>10.75594594594591</v>
      </c>
      <c r="AI12" s="149"/>
      <c r="AJ12" s="116">
        <f>COUNTIF(C12:AF12,"=9,5")*3</f>
        <v>24</v>
      </c>
    </row>
    <row r="13" spans="1:36" s="2" customFormat="1" ht="10.5" thickBot="1">
      <c r="A13" s="32" t="s">
        <v>12</v>
      </c>
      <c r="B13" s="32"/>
      <c r="C13" s="68">
        <f>24-C11-C12</f>
        <v>24</v>
      </c>
      <c r="D13" s="61">
        <f>24-D11-D12</f>
        <v>14</v>
      </c>
      <c r="E13" s="139">
        <f>24-E11-E12</f>
        <v>14.5</v>
      </c>
      <c r="F13" s="140">
        <f>24-F11-F12</f>
        <v>14.5</v>
      </c>
      <c r="G13" s="61">
        <f aca="true" t="shared" si="3" ref="G13:AF13">24-G11-G12</f>
        <v>14</v>
      </c>
      <c r="H13" s="15">
        <f t="shared" si="3"/>
        <v>24</v>
      </c>
      <c r="I13" s="15">
        <f t="shared" si="3"/>
        <v>24</v>
      </c>
      <c r="J13" s="15">
        <f t="shared" si="3"/>
        <v>14.5</v>
      </c>
      <c r="K13" s="15">
        <f t="shared" si="3"/>
        <v>14.5</v>
      </c>
      <c r="L13" s="127">
        <f t="shared" si="3"/>
        <v>14.5</v>
      </c>
      <c r="M13" s="128">
        <f t="shared" si="3"/>
        <v>14.5</v>
      </c>
      <c r="N13" s="15">
        <f t="shared" si="3"/>
        <v>24</v>
      </c>
      <c r="O13" s="15">
        <f t="shared" si="3"/>
        <v>24</v>
      </c>
      <c r="P13" s="15">
        <f t="shared" si="3"/>
        <v>14</v>
      </c>
      <c r="Q13" s="15">
        <f t="shared" si="3"/>
        <v>14</v>
      </c>
      <c r="R13" s="15">
        <f t="shared" si="3"/>
        <v>14</v>
      </c>
      <c r="S13" s="127">
        <f t="shared" si="3"/>
        <v>14.5</v>
      </c>
      <c r="T13" s="128">
        <f t="shared" si="3"/>
        <v>24</v>
      </c>
      <c r="U13" s="15">
        <f t="shared" si="3"/>
        <v>24</v>
      </c>
      <c r="V13" s="15">
        <f t="shared" si="3"/>
        <v>14.5</v>
      </c>
      <c r="W13" s="15">
        <f t="shared" si="3"/>
        <v>14.5</v>
      </c>
      <c r="X13" s="15">
        <f t="shared" si="3"/>
        <v>14.5</v>
      </c>
      <c r="Y13" s="15">
        <f t="shared" si="3"/>
        <v>14.5</v>
      </c>
      <c r="Z13" s="127">
        <f t="shared" si="3"/>
        <v>24</v>
      </c>
      <c r="AA13" s="128">
        <f t="shared" si="3"/>
        <v>24</v>
      </c>
      <c r="AB13" s="15">
        <f t="shared" si="3"/>
        <v>24</v>
      </c>
      <c r="AC13" s="15">
        <f t="shared" si="3"/>
        <v>24</v>
      </c>
      <c r="AD13" s="15">
        <f t="shared" si="3"/>
        <v>24</v>
      </c>
      <c r="AE13" s="15">
        <f t="shared" si="3"/>
        <v>24</v>
      </c>
      <c r="AF13" s="15">
        <f t="shared" si="3"/>
        <v>24</v>
      </c>
      <c r="AG13" s="62"/>
      <c r="AH13" s="32"/>
      <c r="AI13" s="52"/>
      <c r="AJ13" s="52"/>
    </row>
    <row r="14" spans="1:36" s="2" customFormat="1" ht="10.5" thickBot="1">
      <c r="A14" s="33">
        <v>4</v>
      </c>
      <c r="B14" s="95">
        <f>COUNTIF(C38:AF38,"=4")</f>
        <v>4</v>
      </c>
      <c r="C14" s="8">
        <v>10</v>
      </c>
      <c r="D14" s="59"/>
      <c r="E14" s="135"/>
      <c r="F14" s="136"/>
      <c r="G14" s="59"/>
      <c r="H14" s="9"/>
      <c r="I14" s="9"/>
      <c r="J14" s="9"/>
      <c r="K14" s="9"/>
      <c r="L14" s="123">
        <v>9.5</v>
      </c>
      <c r="M14" s="124">
        <v>9.5</v>
      </c>
      <c r="N14" s="9">
        <v>10</v>
      </c>
      <c r="O14" s="9">
        <v>10</v>
      </c>
      <c r="P14" s="9"/>
      <c r="Q14" s="9"/>
      <c r="R14" s="9"/>
      <c r="S14" s="123"/>
      <c r="T14" s="124"/>
      <c r="U14" s="9"/>
      <c r="V14" s="9"/>
      <c r="W14" s="9"/>
      <c r="X14" s="9"/>
      <c r="Y14" s="9"/>
      <c r="Z14" s="123"/>
      <c r="AA14" s="124"/>
      <c r="AB14" s="9">
        <v>10</v>
      </c>
      <c r="AC14" s="9">
        <v>10</v>
      </c>
      <c r="AD14" s="9">
        <v>10</v>
      </c>
      <c r="AE14" s="9">
        <v>10</v>
      </c>
      <c r="AF14" s="9"/>
      <c r="AG14" s="58">
        <f>SUM(C14:AF14)</f>
        <v>89</v>
      </c>
      <c r="AH14" s="56">
        <f>SUM(C15:AF15)*3/37</f>
        <v>3.081081081081081</v>
      </c>
      <c r="AI14" s="52"/>
      <c r="AJ14" s="52"/>
    </row>
    <row r="15" spans="1:36" s="2" customFormat="1" ht="10.5" thickBot="1">
      <c r="A15" s="102" t="str">
        <f>REPT(Maj!A15,1)</f>
        <v>Pirre</v>
      </c>
      <c r="B15" s="31">
        <f>August!AI15</f>
        <v>-0.7324324324324607</v>
      </c>
      <c r="C15" s="11"/>
      <c r="D15" s="60"/>
      <c r="E15" s="137"/>
      <c r="F15" s="138">
        <v>9.5</v>
      </c>
      <c r="G15" s="60">
        <v>9.5</v>
      </c>
      <c r="H15" s="12">
        <v>9.5</v>
      </c>
      <c r="I15" s="12">
        <v>9.5</v>
      </c>
      <c r="J15" s="12"/>
      <c r="K15" s="12"/>
      <c r="L15" s="125"/>
      <c r="M15" s="126"/>
      <c r="N15" s="12"/>
      <c r="O15" s="12"/>
      <c r="P15" s="12"/>
      <c r="Q15" s="12"/>
      <c r="R15" s="12" t="s">
        <v>46</v>
      </c>
      <c r="S15" s="125" t="s">
        <v>46</v>
      </c>
      <c r="T15" s="126" t="s">
        <v>46</v>
      </c>
      <c r="U15" s="12" t="s">
        <v>46</v>
      </c>
      <c r="V15" s="12"/>
      <c r="W15" s="12"/>
      <c r="X15" s="12"/>
      <c r="Y15" s="12"/>
      <c r="Z15" s="125"/>
      <c r="AA15" s="126"/>
      <c r="AB15" s="12"/>
      <c r="AC15" s="12"/>
      <c r="AD15" s="12"/>
      <c r="AE15" s="12"/>
      <c r="AF15" s="12"/>
      <c r="AG15" s="58">
        <f>SUM(C15:AF15)</f>
        <v>38</v>
      </c>
      <c r="AH15" s="49">
        <f>SUM(AG14)+(AG15)+(B15)-153.55+AH14+AI15+AJ15+AJ14</f>
        <v>24.79864864864861</v>
      </c>
      <c r="AI15" s="149">
        <v>37</v>
      </c>
      <c r="AJ15" s="116">
        <f>COUNTIF(C15:AF15,"=9,5")*3</f>
        <v>12</v>
      </c>
    </row>
    <row r="16" spans="1:36" s="2" customFormat="1" ht="10.5" thickBot="1">
      <c r="A16" s="32" t="s">
        <v>12</v>
      </c>
      <c r="B16" s="32"/>
      <c r="C16" s="68">
        <f>24-C14-C15</f>
        <v>14</v>
      </c>
      <c r="D16" s="61">
        <f>24-D14-D15</f>
        <v>24</v>
      </c>
      <c r="E16" s="139">
        <f>24-E14-E15</f>
        <v>24</v>
      </c>
      <c r="F16" s="140">
        <f>24-F14-F15</f>
        <v>14.5</v>
      </c>
      <c r="G16" s="61">
        <f aca="true" t="shared" si="4" ref="G16:AF16">24-G14-G15</f>
        <v>14.5</v>
      </c>
      <c r="H16" s="15">
        <f t="shared" si="4"/>
        <v>14.5</v>
      </c>
      <c r="I16" s="15">
        <f t="shared" si="4"/>
        <v>14.5</v>
      </c>
      <c r="J16" s="15">
        <f t="shared" si="4"/>
        <v>24</v>
      </c>
      <c r="K16" s="15">
        <f t="shared" si="4"/>
        <v>24</v>
      </c>
      <c r="L16" s="127">
        <f t="shared" si="4"/>
        <v>14.5</v>
      </c>
      <c r="M16" s="128">
        <f t="shared" si="4"/>
        <v>14.5</v>
      </c>
      <c r="N16" s="15">
        <f t="shared" si="4"/>
        <v>14</v>
      </c>
      <c r="O16" s="15">
        <f t="shared" si="4"/>
        <v>14</v>
      </c>
      <c r="P16" s="15">
        <f t="shared" si="4"/>
        <v>24</v>
      </c>
      <c r="Q16" s="15">
        <f t="shared" si="4"/>
        <v>24</v>
      </c>
      <c r="R16" s="15" t="e">
        <f t="shared" si="4"/>
        <v>#VALUE!</v>
      </c>
      <c r="S16" s="127" t="e">
        <f t="shared" si="4"/>
        <v>#VALUE!</v>
      </c>
      <c r="T16" s="128" t="e">
        <f t="shared" si="4"/>
        <v>#VALUE!</v>
      </c>
      <c r="U16" s="15" t="e">
        <f t="shared" si="4"/>
        <v>#VALUE!</v>
      </c>
      <c r="V16" s="15">
        <f t="shared" si="4"/>
        <v>24</v>
      </c>
      <c r="W16" s="15">
        <f t="shared" si="4"/>
        <v>24</v>
      </c>
      <c r="X16" s="15">
        <f t="shared" si="4"/>
        <v>24</v>
      </c>
      <c r="Y16" s="15">
        <f t="shared" si="4"/>
        <v>24</v>
      </c>
      <c r="Z16" s="127">
        <f t="shared" si="4"/>
        <v>24</v>
      </c>
      <c r="AA16" s="128">
        <f t="shared" si="4"/>
        <v>24</v>
      </c>
      <c r="AB16" s="15">
        <f t="shared" si="4"/>
        <v>14</v>
      </c>
      <c r="AC16" s="15">
        <f t="shared" si="4"/>
        <v>14</v>
      </c>
      <c r="AD16" s="15">
        <f t="shared" si="4"/>
        <v>14</v>
      </c>
      <c r="AE16" s="15">
        <f t="shared" si="4"/>
        <v>14</v>
      </c>
      <c r="AF16" s="15">
        <f t="shared" si="4"/>
        <v>24</v>
      </c>
      <c r="AG16" s="62"/>
      <c r="AH16" s="32"/>
      <c r="AI16" s="52"/>
      <c r="AJ16" s="52"/>
    </row>
    <row r="17" spans="1:36" s="2" customFormat="1" ht="10.5" thickBot="1">
      <c r="A17" s="33">
        <v>5</v>
      </c>
      <c r="B17" s="95">
        <f>COUNTIF(C38:AF38,"=5")</f>
        <v>6</v>
      </c>
      <c r="C17" s="8"/>
      <c r="D17" s="59"/>
      <c r="E17" s="135"/>
      <c r="F17" s="136"/>
      <c r="G17" s="59"/>
      <c r="H17" s="9" t="s">
        <v>46</v>
      </c>
      <c r="I17" s="9" t="s">
        <v>46</v>
      </c>
      <c r="J17" s="9" t="s">
        <v>46</v>
      </c>
      <c r="K17" s="9" t="s">
        <v>46</v>
      </c>
      <c r="L17" s="123"/>
      <c r="M17" s="124"/>
      <c r="N17" s="9"/>
      <c r="O17" s="9"/>
      <c r="P17" s="9"/>
      <c r="Q17" s="9"/>
      <c r="R17" s="9"/>
      <c r="S17" s="123"/>
      <c r="T17" s="124"/>
      <c r="U17" s="9"/>
      <c r="V17" s="9"/>
      <c r="W17" s="9"/>
      <c r="X17" s="9"/>
      <c r="Y17" s="9"/>
      <c r="Z17" s="123"/>
      <c r="AA17" s="124"/>
      <c r="AB17" s="9"/>
      <c r="AC17" s="9"/>
      <c r="AD17" s="9"/>
      <c r="AE17" s="9"/>
      <c r="AF17" s="9"/>
      <c r="AG17" s="58">
        <f>SUM(C17:AF17)</f>
        <v>0</v>
      </c>
      <c r="AH17" s="56">
        <f>SUM(C18:AF18)*3/37</f>
        <v>4.621621621621622</v>
      </c>
      <c r="AI17" s="52"/>
      <c r="AJ17" s="52"/>
    </row>
    <row r="18" spans="1:36" s="2" customFormat="1" ht="10.5" thickBot="1">
      <c r="A18" s="102" t="str">
        <f>REPT(Maj!A18,1)</f>
        <v>Flemming K</v>
      </c>
      <c r="B18" s="31">
        <f>August!AI18</f>
        <v>-22.07432432432438</v>
      </c>
      <c r="C18" s="11">
        <v>9.5</v>
      </c>
      <c r="D18" s="60">
        <v>9.5</v>
      </c>
      <c r="E18" s="137">
        <v>9.5</v>
      </c>
      <c r="F18" s="138"/>
      <c r="G18" s="60"/>
      <c r="H18" s="12"/>
      <c r="I18" s="12"/>
      <c r="J18" s="12"/>
      <c r="K18" s="12"/>
      <c r="L18" s="125"/>
      <c r="M18" s="126"/>
      <c r="N18" s="12" t="s">
        <v>46</v>
      </c>
      <c r="O18" s="12" t="s">
        <v>46</v>
      </c>
      <c r="P18" s="12" t="s">
        <v>46</v>
      </c>
      <c r="Q18" s="12" t="s">
        <v>46</v>
      </c>
      <c r="R18" s="12"/>
      <c r="S18" s="125"/>
      <c r="T18" s="126"/>
      <c r="U18" s="12"/>
      <c r="V18" s="12"/>
      <c r="W18" s="12"/>
      <c r="X18" s="12"/>
      <c r="Y18" s="12"/>
      <c r="Z18" s="125"/>
      <c r="AA18" s="126"/>
      <c r="AB18" s="12"/>
      <c r="AC18" s="12"/>
      <c r="AD18" s="12">
        <v>9.5</v>
      </c>
      <c r="AE18" s="12">
        <v>9.5</v>
      </c>
      <c r="AF18" s="12">
        <v>9.5</v>
      </c>
      <c r="AG18" s="58">
        <f>SUM(C18:AF18)</f>
        <v>57</v>
      </c>
      <c r="AH18" s="49">
        <f>SUM(AG17)+(AG18)+(B18)-153.55+AH17+AI18+AJ18+AJ17</f>
        <v>-22.002702702702763</v>
      </c>
      <c r="AI18" s="149">
        <v>74</v>
      </c>
      <c r="AJ18" s="116">
        <f>COUNTIF(C18:AF18,"=9,5")*3</f>
        <v>18</v>
      </c>
    </row>
    <row r="19" spans="1:36" s="2" customFormat="1" ht="10.5" thickBot="1">
      <c r="A19" s="32" t="s">
        <v>12</v>
      </c>
      <c r="B19" s="32"/>
      <c r="C19" s="68">
        <f>24-C17-C18</f>
        <v>14.5</v>
      </c>
      <c r="D19" s="61">
        <f>24-D17-D18</f>
        <v>14.5</v>
      </c>
      <c r="E19" s="139">
        <f>24-E17-E18</f>
        <v>14.5</v>
      </c>
      <c r="F19" s="140">
        <f>24-F17-F18</f>
        <v>24</v>
      </c>
      <c r="G19" s="61">
        <f aca="true" t="shared" si="5" ref="G19:AF19">24-G17-G18</f>
        <v>24</v>
      </c>
      <c r="H19" s="15" t="e">
        <f t="shared" si="5"/>
        <v>#VALUE!</v>
      </c>
      <c r="I19" s="15" t="e">
        <f t="shared" si="5"/>
        <v>#VALUE!</v>
      </c>
      <c r="J19" s="15" t="e">
        <f t="shared" si="5"/>
        <v>#VALUE!</v>
      </c>
      <c r="K19" s="15" t="e">
        <f t="shared" si="5"/>
        <v>#VALUE!</v>
      </c>
      <c r="L19" s="127">
        <f t="shared" si="5"/>
        <v>24</v>
      </c>
      <c r="M19" s="128">
        <f t="shared" si="5"/>
        <v>24</v>
      </c>
      <c r="N19" s="15" t="e">
        <f t="shared" si="5"/>
        <v>#VALUE!</v>
      </c>
      <c r="O19" s="15" t="e">
        <f t="shared" si="5"/>
        <v>#VALUE!</v>
      </c>
      <c r="P19" s="15" t="e">
        <f t="shared" si="5"/>
        <v>#VALUE!</v>
      </c>
      <c r="Q19" s="15" t="e">
        <f t="shared" si="5"/>
        <v>#VALUE!</v>
      </c>
      <c r="R19" s="15">
        <f t="shared" si="5"/>
        <v>24</v>
      </c>
      <c r="S19" s="127">
        <f t="shared" si="5"/>
        <v>24</v>
      </c>
      <c r="T19" s="128">
        <f t="shared" si="5"/>
        <v>24</v>
      </c>
      <c r="U19" s="15">
        <f t="shared" si="5"/>
        <v>24</v>
      </c>
      <c r="V19" s="15">
        <f t="shared" si="5"/>
        <v>24</v>
      </c>
      <c r="W19" s="15">
        <f t="shared" si="5"/>
        <v>24</v>
      </c>
      <c r="X19" s="15">
        <f t="shared" si="5"/>
        <v>24</v>
      </c>
      <c r="Y19" s="15">
        <f t="shared" si="5"/>
        <v>24</v>
      </c>
      <c r="Z19" s="127">
        <f t="shared" si="5"/>
        <v>24</v>
      </c>
      <c r="AA19" s="128">
        <f t="shared" si="5"/>
        <v>24</v>
      </c>
      <c r="AB19" s="15">
        <f t="shared" si="5"/>
        <v>24</v>
      </c>
      <c r="AC19" s="15">
        <f t="shared" si="5"/>
        <v>24</v>
      </c>
      <c r="AD19" s="15">
        <f t="shared" si="5"/>
        <v>14.5</v>
      </c>
      <c r="AE19" s="15">
        <f t="shared" si="5"/>
        <v>14.5</v>
      </c>
      <c r="AF19" s="15">
        <f t="shared" si="5"/>
        <v>14.5</v>
      </c>
      <c r="AG19" s="62"/>
      <c r="AH19" s="32"/>
      <c r="AI19" s="52"/>
      <c r="AJ19" s="52"/>
    </row>
    <row r="20" spans="1:36" s="2" customFormat="1" ht="10.5" thickBot="1">
      <c r="A20" s="33">
        <v>6</v>
      </c>
      <c r="B20" s="95">
        <f>COUNTIF(C38:AF38,"=6")</f>
        <v>3</v>
      </c>
      <c r="C20" s="8">
        <v>10</v>
      </c>
      <c r="D20" s="59">
        <v>10</v>
      </c>
      <c r="E20" s="135"/>
      <c r="F20" s="136"/>
      <c r="G20" s="59"/>
      <c r="H20" s="9">
        <v>10</v>
      </c>
      <c r="I20" s="9">
        <v>10</v>
      </c>
      <c r="J20" s="9">
        <v>10</v>
      </c>
      <c r="K20" s="9">
        <v>10</v>
      </c>
      <c r="L20" s="123"/>
      <c r="M20" s="124"/>
      <c r="N20" s="9"/>
      <c r="O20" s="9"/>
      <c r="P20" s="9"/>
      <c r="Q20" s="9"/>
      <c r="R20" s="9"/>
      <c r="S20" s="123"/>
      <c r="T20" s="124">
        <v>9.5</v>
      </c>
      <c r="U20" s="9">
        <v>10</v>
      </c>
      <c r="V20" s="9">
        <v>10</v>
      </c>
      <c r="W20" s="9">
        <v>10</v>
      </c>
      <c r="X20" s="9"/>
      <c r="Y20" s="9"/>
      <c r="Z20" s="123"/>
      <c r="AA20" s="124"/>
      <c r="AB20" s="9"/>
      <c r="AC20" s="9"/>
      <c r="AD20" s="9">
        <v>10</v>
      </c>
      <c r="AE20" s="9">
        <v>10</v>
      </c>
      <c r="AF20" s="9">
        <v>10</v>
      </c>
      <c r="AG20" s="58">
        <f>SUM(C20:AF20)</f>
        <v>129.5</v>
      </c>
      <c r="AH20" s="56">
        <f>SUM(C21:AF21)*3/37</f>
        <v>3.081081081081081</v>
      </c>
      <c r="AI20" s="52"/>
      <c r="AJ20" s="52">
        <v>-12</v>
      </c>
    </row>
    <row r="21" spans="1:36" s="2" customFormat="1" ht="10.5" thickBot="1">
      <c r="A21" s="102" t="str">
        <f>REPT(Maj!A21,1)</f>
        <v>JanRønn</v>
      </c>
      <c r="B21" s="31">
        <f>August!AI21</f>
        <v>3.037567567567539</v>
      </c>
      <c r="C21" s="11"/>
      <c r="D21" s="60"/>
      <c r="E21" s="137"/>
      <c r="F21" s="138"/>
      <c r="G21" s="60"/>
      <c r="H21" s="12"/>
      <c r="I21" s="12"/>
      <c r="J21" s="12"/>
      <c r="K21" s="12"/>
      <c r="L21" s="125"/>
      <c r="M21" s="126"/>
      <c r="N21" s="12">
        <v>9.5</v>
      </c>
      <c r="O21" s="12">
        <v>9.5</v>
      </c>
      <c r="P21" s="12">
        <v>9.5</v>
      </c>
      <c r="Q21" s="12">
        <v>9.5</v>
      </c>
      <c r="R21" s="12"/>
      <c r="S21" s="125"/>
      <c r="T21" s="126"/>
      <c r="U21" s="12"/>
      <c r="V21" s="12"/>
      <c r="W21" s="12"/>
      <c r="X21" s="12"/>
      <c r="Y21" s="12"/>
      <c r="Z21" s="125"/>
      <c r="AA21" s="126"/>
      <c r="AB21" s="12"/>
      <c r="AC21" s="12"/>
      <c r="AD21" s="12"/>
      <c r="AE21" s="12"/>
      <c r="AF21" s="12"/>
      <c r="AG21" s="58">
        <f>SUM(C21:AF21)</f>
        <v>38</v>
      </c>
      <c r="AH21" s="49">
        <f>SUM(AG20)+(AG21)+(B21)-153.55+AH20+AI21+AJ21+AJ20</f>
        <v>20.06864864864862</v>
      </c>
      <c r="AI21" s="149"/>
      <c r="AJ21" s="116">
        <f>COUNTIF(C21:AF21,"=9,5")*3</f>
        <v>12</v>
      </c>
    </row>
    <row r="22" spans="1:36" s="2" customFormat="1" ht="10.5" thickBot="1">
      <c r="A22" s="32" t="s">
        <v>12</v>
      </c>
      <c r="B22" s="32"/>
      <c r="C22" s="68">
        <f>24-C20-C21</f>
        <v>14</v>
      </c>
      <c r="D22" s="61">
        <f>24-D20-D21</f>
        <v>14</v>
      </c>
      <c r="E22" s="139">
        <f>24-E20-E21</f>
        <v>24</v>
      </c>
      <c r="F22" s="140">
        <f>24-F20-F21</f>
        <v>24</v>
      </c>
      <c r="G22" s="61">
        <f aca="true" t="shared" si="6" ref="G22:AF22">24-G20-G21</f>
        <v>24</v>
      </c>
      <c r="H22" s="15">
        <f t="shared" si="6"/>
        <v>14</v>
      </c>
      <c r="I22" s="15">
        <f t="shared" si="6"/>
        <v>14</v>
      </c>
      <c r="J22" s="15">
        <f t="shared" si="6"/>
        <v>14</v>
      </c>
      <c r="K22" s="15">
        <f t="shared" si="6"/>
        <v>14</v>
      </c>
      <c r="L22" s="127">
        <f t="shared" si="6"/>
        <v>24</v>
      </c>
      <c r="M22" s="128">
        <f t="shared" si="6"/>
        <v>24</v>
      </c>
      <c r="N22" s="15">
        <f t="shared" si="6"/>
        <v>14.5</v>
      </c>
      <c r="O22" s="15">
        <f t="shared" si="6"/>
        <v>14.5</v>
      </c>
      <c r="P22" s="15">
        <f t="shared" si="6"/>
        <v>14.5</v>
      </c>
      <c r="Q22" s="15">
        <f t="shared" si="6"/>
        <v>14.5</v>
      </c>
      <c r="R22" s="15">
        <f t="shared" si="6"/>
        <v>24</v>
      </c>
      <c r="S22" s="127">
        <f t="shared" si="6"/>
        <v>24</v>
      </c>
      <c r="T22" s="128">
        <f t="shared" si="6"/>
        <v>14.5</v>
      </c>
      <c r="U22" s="15">
        <f t="shared" si="6"/>
        <v>14</v>
      </c>
      <c r="V22" s="15">
        <f t="shared" si="6"/>
        <v>14</v>
      </c>
      <c r="W22" s="15">
        <f t="shared" si="6"/>
        <v>14</v>
      </c>
      <c r="X22" s="15">
        <f t="shared" si="6"/>
        <v>24</v>
      </c>
      <c r="Y22" s="15">
        <f t="shared" si="6"/>
        <v>24</v>
      </c>
      <c r="Z22" s="127">
        <f t="shared" si="6"/>
        <v>24</v>
      </c>
      <c r="AA22" s="128">
        <f t="shared" si="6"/>
        <v>24</v>
      </c>
      <c r="AB22" s="15">
        <f t="shared" si="6"/>
        <v>24</v>
      </c>
      <c r="AC22" s="15">
        <f t="shared" si="6"/>
        <v>24</v>
      </c>
      <c r="AD22" s="15">
        <f t="shared" si="6"/>
        <v>14</v>
      </c>
      <c r="AE22" s="15">
        <f t="shared" si="6"/>
        <v>14</v>
      </c>
      <c r="AF22" s="15">
        <f t="shared" si="6"/>
        <v>14</v>
      </c>
      <c r="AG22" s="62"/>
      <c r="AH22" s="32"/>
      <c r="AI22" s="52"/>
      <c r="AJ22" s="52"/>
    </row>
    <row r="23" spans="1:36" s="2" customFormat="1" ht="10.5" thickBot="1">
      <c r="A23" s="33">
        <v>7</v>
      </c>
      <c r="B23" s="95"/>
      <c r="C23" s="8"/>
      <c r="D23" s="59"/>
      <c r="E23" s="135"/>
      <c r="F23" s="136"/>
      <c r="G23" s="59"/>
      <c r="H23" s="9"/>
      <c r="I23" s="9"/>
      <c r="J23" s="9"/>
      <c r="K23" s="9"/>
      <c r="L23" s="123"/>
      <c r="M23" s="124"/>
      <c r="N23" s="9"/>
      <c r="O23" s="9"/>
      <c r="P23" s="9"/>
      <c r="Q23" s="9"/>
      <c r="R23" s="9"/>
      <c r="S23" s="123"/>
      <c r="T23" s="124"/>
      <c r="U23" s="9"/>
      <c r="V23" s="9">
        <v>10</v>
      </c>
      <c r="W23" s="9">
        <v>10</v>
      </c>
      <c r="X23" s="9">
        <v>10</v>
      </c>
      <c r="Y23" s="9">
        <v>10</v>
      </c>
      <c r="Z23" s="123"/>
      <c r="AA23" s="124"/>
      <c r="AB23" s="9"/>
      <c r="AC23" s="9"/>
      <c r="AD23" s="9"/>
      <c r="AE23" s="9"/>
      <c r="AF23" s="9"/>
      <c r="AG23" s="58">
        <f>SUM(C23:AF23)</f>
        <v>40</v>
      </c>
      <c r="AH23" s="56">
        <f>SUM(C24:AF24)*3/37</f>
        <v>6.162162162162162</v>
      </c>
      <c r="AI23" s="52"/>
      <c r="AJ23" s="52"/>
    </row>
    <row r="24" spans="1:36" s="2" customFormat="1" ht="10.5" thickBot="1">
      <c r="A24" s="102" t="str">
        <f>REPT(Maj!A24,1)</f>
        <v>Sven B</v>
      </c>
      <c r="B24" s="31">
        <f>August!AI24</f>
        <v>26.676486486486425</v>
      </c>
      <c r="C24" s="11"/>
      <c r="D24" s="60">
        <v>9.5</v>
      </c>
      <c r="E24" s="137">
        <v>9.5</v>
      </c>
      <c r="F24" s="138">
        <v>9.5</v>
      </c>
      <c r="G24" s="60">
        <v>9.5</v>
      </c>
      <c r="H24" s="12"/>
      <c r="I24" s="12"/>
      <c r="J24" s="12"/>
      <c r="K24" s="12"/>
      <c r="L24" s="125"/>
      <c r="M24" s="126"/>
      <c r="N24" s="12"/>
      <c r="O24" s="12"/>
      <c r="P24" s="12"/>
      <c r="Q24" s="12"/>
      <c r="R24" s="12"/>
      <c r="S24" s="125"/>
      <c r="T24" s="126"/>
      <c r="U24" s="12"/>
      <c r="V24" s="12"/>
      <c r="W24" s="12"/>
      <c r="X24" s="12"/>
      <c r="Y24" s="12"/>
      <c r="Z24" s="125"/>
      <c r="AA24" s="126"/>
      <c r="AB24" s="12">
        <v>9.5</v>
      </c>
      <c r="AC24" s="12">
        <v>9.5</v>
      </c>
      <c r="AD24" s="12">
        <v>9.5</v>
      </c>
      <c r="AE24" s="12">
        <v>9.5</v>
      </c>
      <c r="AF24" s="12"/>
      <c r="AG24" s="58">
        <f>SUM(C24:AF24)</f>
        <v>76</v>
      </c>
      <c r="AH24" s="49">
        <f>SUM(AG23)+(AG24)+(B24)-153.55+AH23+AI24+AJ24+AJ23</f>
        <v>-4.711351351351424</v>
      </c>
      <c r="AI24" s="149"/>
      <c r="AJ24" s="116"/>
    </row>
    <row r="25" spans="1:36" s="2" customFormat="1" ht="10.5" thickBot="1">
      <c r="A25" s="32" t="s">
        <v>12</v>
      </c>
      <c r="B25" s="32"/>
      <c r="C25" s="68">
        <f>24-C23-C24</f>
        <v>24</v>
      </c>
      <c r="D25" s="61">
        <f>24-D23-D24</f>
        <v>14.5</v>
      </c>
      <c r="E25" s="139">
        <f>24-E23-E24</f>
        <v>14.5</v>
      </c>
      <c r="F25" s="140">
        <f>24-F23-F24</f>
        <v>14.5</v>
      </c>
      <c r="G25" s="61">
        <f aca="true" t="shared" si="7" ref="G25:AF25">24-G23-G24</f>
        <v>14.5</v>
      </c>
      <c r="H25" s="15">
        <f t="shared" si="7"/>
        <v>24</v>
      </c>
      <c r="I25" s="15">
        <f t="shared" si="7"/>
        <v>24</v>
      </c>
      <c r="J25" s="15">
        <f t="shared" si="7"/>
        <v>24</v>
      </c>
      <c r="K25" s="15">
        <f t="shared" si="7"/>
        <v>24</v>
      </c>
      <c r="L25" s="127">
        <f t="shared" si="7"/>
        <v>24</v>
      </c>
      <c r="M25" s="128">
        <f t="shared" si="7"/>
        <v>24</v>
      </c>
      <c r="N25" s="15">
        <f t="shared" si="7"/>
        <v>24</v>
      </c>
      <c r="O25" s="15">
        <f t="shared" si="7"/>
        <v>24</v>
      </c>
      <c r="P25" s="15">
        <f t="shared" si="7"/>
        <v>24</v>
      </c>
      <c r="Q25" s="15">
        <f t="shared" si="7"/>
        <v>24</v>
      </c>
      <c r="R25" s="15">
        <f t="shared" si="7"/>
        <v>24</v>
      </c>
      <c r="S25" s="127">
        <f t="shared" si="7"/>
        <v>24</v>
      </c>
      <c r="T25" s="128">
        <f t="shared" si="7"/>
        <v>24</v>
      </c>
      <c r="U25" s="15">
        <f t="shared" si="7"/>
        <v>24</v>
      </c>
      <c r="V25" s="15">
        <f t="shared" si="7"/>
        <v>14</v>
      </c>
      <c r="W25" s="15">
        <f t="shared" si="7"/>
        <v>14</v>
      </c>
      <c r="X25" s="15">
        <f t="shared" si="7"/>
        <v>14</v>
      </c>
      <c r="Y25" s="15">
        <f t="shared" si="7"/>
        <v>14</v>
      </c>
      <c r="Z25" s="127">
        <f t="shared" si="7"/>
        <v>24</v>
      </c>
      <c r="AA25" s="128">
        <f t="shared" si="7"/>
        <v>24</v>
      </c>
      <c r="AB25" s="15">
        <f t="shared" si="7"/>
        <v>14.5</v>
      </c>
      <c r="AC25" s="15">
        <f t="shared" si="7"/>
        <v>14.5</v>
      </c>
      <c r="AD25" s="15">
        <f t="shared" si="7"/>
        <v>14.5</v>
      </c>
      <c r="AE25" s="15">
        <f t="shared" si="7"/>
        <v>14.5</v>
      </c>
      <c r="AF25" s="15">
        <f t="shared" si="7"/>
        <v>24</v>
      </c>
      <c r="AG25" s="62"/>
      <c r="AH25" s="32"/>
      <c r="AI25" s="52"/>
      <c r="AJ25" s="52"/>
    </row>
    <row r="26" spans="1:36" s="2" customFormat="1" ht="10.5" thickBot="1">
      <c r="A26" s="33">
        <v>8</v>
      </c>
      <c r="B26" s="95"/>
      <c r="C26" s="8"/>
      <c r="D26" s="59"/>
      <c r="E26" s="135"/>
      <c r="F26" s="136"/>
      <c r="G26" s="59"/>
      <c r="H26" s="9"/>
      <c r="I26" s="9"/>
      <c r="J26" s="9"/>
      <c r="K26" s="9"/>
      <c r="L26" s="123"/>
      <c r="M26" s="124"/>
      <c r="N26" s="9">
        <v>10</v>
      </c>
      <c r="O26" s="9">
        <v>10</v>
      </c>
      <c r="P26" s="9">
        <v>10</v>
      </c>
      <c r="Q26" s="9">
        <v>10</v>
      </c>
      <c r="R26" s="9"/>
      <c r="S26" s="123"/>
      <c r="T26" s="124"/>
      <c r="U26" s="9"/>
      <c r="V26" s="9"/>
      <c r="W26" s="9"/>
      <c r="X26" s="9"/>
      <c r="Y26" s="9"/>
      <c r="Z26" s="123" t="s">
        <v>46</v>
      </c>
      <c r="AA26" s="124" t="s">
        <v>46</v>
      </c>
      <c r="AB26" s="9" t="s">
        <v>46</v>
      </c>
      <c r="AC26" s="9" t="s">
        <v>46</v>
      </c>
      <c r="AD26" s="9"/>
      <c r="AE26" s="9"/>
      <c r="AF26" s="9"/>
      <c r="AG26" s="58">
        <f>SUM(C26:AF26)</f>
        <v>40</v>
      </c>
      <c r="AH26" s="56">
        <f>SUM(C27:AF27)*3/37</f>
        <v>6.162162162162162</v>
      </c>
      <c r="AI26" s="52"/>
      <c r="AJ26" s="52"/>
    </row>
    <row r="27" spans="1:36" s="2" customFormat="1" ht="10.5" thickBot="1">
      <c r="A27" s="102" t="str">
        <f>REPT(Maj!A27,1)</f>
        <v>Christian</v>
      </c>
      <c r="B27" s="31">
        <f>August!AI27</f>
        <v>-14.212972972973034</v>
      </c>
      <c r="C27" s="11"/>
      <c r="D27" s="60"/>
      <c r="E27" s="137"/>
      <c r="F27" s="138"/>
      <c r="G27" s="60"/>
      <c r="H27" s="12">
        <v>9.5</v>
      </c>
      <c r="I27" s="12">
        <v>9.5</v>
      </c>
      <c r="J27" s="12">
        <v>9.5</v>
      </c>
      <c r="K27" s="12">
        <v>9.5</v>
      </c>
      <c r="L27" s="125"/>
      <c r="M27" s="126"/>
      <c r="N27" s="12"/>
      <c r="O27" s="12"/>
      <c r="P27" s="12"/>
      <c r="Q27" s="12"/>
      <c r="R27" s="12"/>
      <c r="S27" s="125"/>
      <c r="T27" s="126">
        <v>9.5</v>
      </c>
      <c r="U27" s="12">
        <v>9.5</v>
      </c>
      <c r="V27" s="12">
        <v>9.5</v>
      </c>
      <c r="W27" s="12">
        <v>9.5</v>
      </c>
      <c r="X27" s="12"/>
      <c r="Y27" s="12"/>
      <c r="Z27" s="125"/>
      <c r="AA27" s="126"/>
      <c r="AB27" s="12"/>
      <c r="AC27" s="12"/>
      <c r="AD27" s="12"/>
      <c r="AE27" s="12"/>
      <c r="AF27" s="12"/>
      <c r="AG27" s="58">
        <f>SUM(C27:AF27)</f>
        <v>76</v>
      </c>
      <c r="AH27" s="49">
        <f>SUM(AG26)+(AG27)+(B27)-153.55+AH26+AI27+AJ27+AJ26</f>
        <v>-8.600810810810884</v>
      </c>
      <c r="AI27" s="150">
        <v>37</v>
      </c>
      <c r="AJ27" s="50"/>
    </row>
    <row r="28" spans="1:36" s="2" customFormat="1" ht="10.5" thickBot="1">
      <c r="A28" s="32" t="s">
        <v>12</v>
      </c>
      <c r="B28" s="32"/>
      <c r="C28" s="68">
        <f>24-C26-C27</f>
        <v>24</v>
      </c>
      <c r="D28" s="61">
        <f>24-D26-D27</f>
        <v>24</v>
      </c>
      <c r="E28" s="139">
        <f>24-E26-E27</f>
        <v>24</v>
      </c>
      <c r="F28" s="140">
        <f>24-F26-F27</f>
        <v>24</v>
      </c>
      <c r="G28" s="61">
        <f aca="true" t="shared" si="8" ref="G28:AF28">24-G26-G27</f>
        <v>24</v>
      </c>
      <c r="H28" s="15">
        <f t="shared" si="8"/>
        <v>14.5</v>
      </c>
      <c r="I28" s="15">
        <f t="shared" si="8"/>
        <v>14.5</v>
      </c>
      <c r="J28" s="15">
        <f t="shared" si="8"/>
        <v>14.5</v>
      </c>
      <c r="K28" s="15">
        <f t="shared" si="8"/>
        <v>14.5</v>
      </c>
      <c r="L28" s="127">
        <f t="shared" si="8"/>
        <v>24</v>
      </c>
      <c r="M28" s="128">
        <f t="shared" si="8"/>
        <v>24</v>
      </c>
      <c r="N28" s="15">
        <f t="shared" si="8"/>
        <v>14</v>
      </c>
      <c r="O28" s="15">
        <f t="shared" si="8"/>
        <v>14</v>
      </c>
      <c r="P28" s="15">
        <f t="shared" si="8"/>
        <v>14</v>
      </c>
      <c r="Q28" s="15">
        <f t="shared" si="8"/>
        <v>14</v>
      </c>
      <c r="R28" s="15">
        <f t="shared" si="8"/>
        <v>24</v>
      </c>
      <c r="S28" s="127">
        <f t="shared" si="8"/>
        <v>24</v>
      </c>
      <c r="T28" s="128">
        <f t="shared" si="8"/>
        <v>14.5</v>
      </c>
      <c r="U28" s="15">
        <f t="shared" si="8"/>
        <v>14.5</v>
      </c>
      <c r="V28" s="15">
        <f t="shared" si="8"/>
        <v>14.5</v>
      </c>
      <c r="W28" s="15">
        <f t="shared" si="8"/>
        <v>14.5</v>
      </c>
      <c r="X28" s="15">
        <f t="shared" si="8"/>
        <v>24</v>
      </c>
      <c r="Y28" s="15">
        <f t="shared" si="8"/>
        <v>24</v>
      </c>
      <c r="Z28" s="127" t="e">
        <f t="shared" si="8"/>
        <v>#VALUE!</v>
      </c>
      <c r="AA28" s="128" t="e">
        <f t="shared" si="8"/>
        <v>#VALUE!</v>
      </c>
      <c r="AB28" s="15" t="e">
        <f t="shared" si="8"/>
        <v>#VALUE!</v>
      </c>
      <c r="AC28" s="15" t="e">
        <f t="shared" si="8"/>
        <v>#VALUE!</v>
      </c>
      <c r="AD28" s="15">
        <f t="shared" si="8"/>
        <v>24</v>
      </c>
      <c r="AE28" s="15">
        <f t="shared" si="8"/>
        <v>24</v>
      </c>
      <c r="AF28" s="15">
        <f t="shared" si="8"/>
        <v>24</v>
      </c>
      <c r="AG28" s="62"/>
      <c r="AH28" s="32"/>
      <c r="AI28" s="52"/>
      <c r="AJ28" s="52"/>
    </row>
    <row r="29" spans="1:36" s="2" customFormat="1" ht="10.5" thickBot="1">
      <c r="A29" s="33">
        <v>9</v>
      </c>
      <c r="B29" s="95"/>
      <c r="C29" s="8"/>
      <c r="D29" s="59"/>
      <c r="E29" s="135"/>
      <c r="F29" s="136"/>
      <c r="G29" s="59"/>
      <c r="H29" s="9"/>
      <c r="I29" s="9"/>
      <c r="J29" s="9"/>
      <c r="K29" s="9"/>
      <c r="L29" s="123"/>
      <c r="M29" s="124"/>
      <c r="N29" s="9" t="s">
        <v>46</v>
      </c>
      <c r="O29" s="9" t="s">
        <v>46</v>
      </c>
      <c r="P29" s="9" t="s">
        <v>46</v>
      </c>
      <c r="Q29" s="9" t="s">
        <v>46</v>
      </c>
      <c r="R29" s="9"/>
      <c r="S29" s="123"/>
      <c r="T29" s="124"/>
      <c r="U29" s="9"/>
      <c r="V29" s="9"/>
      <c r="W29" s="9"/>
      <c r="X29" s="9"/>
      <c r="Y29" s="9"/>
      <c r="Z29" s="123">
        <v>9.5</v>
      </c>
      <c r="AA29" s="124">
        <v>9.5</v>
      </c>
      <c r="AB29" s="9">
        <v>10</v>
      </c>
      <c r="AC29" s="9">
        <v>10</v>
      </c>
      <c r="AD29" s="9"/>
      <c r="AE29" s="9"/>
      <c r="AF29" s="9"/>
      <c r="AG29" s="58">
        <f>SUM(C29:AF29)</f>
        <v>39</v>
      </c>
      <c r="AH29" s="56">
        <f>SUM(C30:AF30)*3/37</f>
        <v>0.7702702702702703</v>
      </c>
      <c r="AI29" s="52"/>
      <c r="AJ29" s="52"/>
    </row>
    <row r="30" spans="1:36" s="2" customFormat="1" ht="10.5" thickBot="1">
      <c r="A30" s="102" t="str">
        <f>REPT(Maj!A30,1)</f>
        <v>Villy</v>
      </c>
      <c r="B30" s="31">
        <f>August!AI30</f>
        <v>8.02756756756753</v>
      </c>
      <c r="C30" s="11"/>
      <c r="D30" s="60"/>
      <c r="E30" s="137"/>
      <c r="F30" s="138"/>
      <c r="G30" s="60"/>
      <c r="H30" s="12"/>
      <c r="I30" s="12"/>
      <c r="J30" s="12"/>
      <c r="K30" s="12"/>
      <c r="L30" s="125"/>
      <c r="M30" s="126"/>
      <c r="N30" s="12"/>
      <c r="O30" s="12"/>
      <c r="P30" s="12"/>
      <c r="Q30" s="12"/>
      <c r="R30" s="12"/>
      <c r="S30" s="125"/>
      <c r="T30" s="126" t="s">
        <v>46</v>
      </c>
      <c r="U30" s="12" t="s">
        <v>46</v>
      </c>
      <c r="V30" s="12" t="s">
        <v>46</v>
      </c>
      <c r="W30" s="12" t="s">
        <v>46</v>
      </c>
      <c r="X30" s="12"/>
      <c r="Y30" s="12"/>
      <c r="Z30" s="125"/>
      <c r="AA30" s="126"/>
      <c r="AB30" s="12"/>
      <c r="AC30" s="12"/>
      <c r="AD30" s="12"/>
      <c r="AE30" s="12"/>
      <c r="AF30" s="12">
        <v>9.5</v>
      </c>
      <c r="AG30" s="58">
        <f>SUM(C30:AF30)</f>
        <v>9.5</v>
      </c>
      <c r="AH30" s="49">
        <f>SUM(AG29)+(AG30)+(B30)-153.55+AH29+AI30+AJ30+AJ29</f>
        <v>-22.252162162162207</v>
      </c>
      <c r="AI30" s="149">
        <v>74</v>
      </c>
      <c r="AJ30" s="50"/>
    </row>
    <row r="31" spans="1:36" s="2" customFormat="1" ht="10.5" thickBot="1">
      <c r="A31" s="32" t="s">
        <v>12</v>
      </c>
      <c r="B31" s="32"/>
      <c r="C31" s="68">
        <f>24-C29-C30</f>
        <v>24</v>
      </c>
      <c r="D31" s="61">
        <f>24-D29-D30</f>
        <v>24</v>
      </c>
      <c r="E31" s="139">
        <f>24-E29-E30</f>
        <v>24</v>
      </c>
      <c r="F31" s="140">
        <f>24-F29-F30</f>
        <v>24</v>
      </c>
      <c r="G31" s="61">
        <f aca="true" t="shared" si="9" ref="G31:AF31">24-G29-G30</f>
        <v>24</v>
      </c>
      <c r="H31" s="15">
        <f t="shared" si="9"/>
        <v>24</v>
      </c>
      <c r="I31" s="15">
        <f t="shared" si="9"/>
        <v>24</v>
      </c>
      <c r="J31" s="15">
        <f t="shared" si="9"/>
        <v>24</v>
      </c>
      <c r="K31" s="15">
        <f t="shared" si="9"/>
        <v>24</v>
      </c>
      <c r="L31" s="127">
        <f t="shared" si="9"/>
        <v>24</v>
      </c>
      <c r="M31" s="128">
        <f t="shared" si="9"/>
        <v>24</v>
      </c>
      <c r="N31" s="15" t="e">
        <f t="shared" si="9"/>
        <v>#VALUE!</v>
      </c>
      <c r="O31" s="15" t="e">
        <f t="shared" si="9"/>
        <v>#VALUE!</v>
      </c>
      <c r="P31" s="15" t="e">
        <f t="shared" si="9"/>
        <v>#VALUE!</v>
      </c>
      <c r="Q31" s="15" t="e">
        <f t="shared" si="9"/>
        <v>#VALUE!</v>
      </c>
      <c r="R31" s="15">
        <f t="shared" si="9"/>
        <v>24</v>
      </c>
      <c r="S31" s="127">
        <f t="shared" si="9"/>
        <v>24</v>
      </c>
      <c r="T31" s="128" t="e">
        <f t="shared" si="9"/>
        <v>#VALUE!</v>
      </c>
      <c r="U31" s="15" t="e">
        <f t="shared" si="9"/>
        <v>#VALUE!</v>
      </c>
      <c r="V31" s="15" t="e">
        <f t="shared" si="9"/>
        <v>#VALUE!</v>
      </c>
      <c r="W31" s="15" t="e">
        <f t="shared" si="9"/>
        <v>#VALUE!</v>
      </c>
      <c r="X31" s="15">
        <f t="shared" si="9"/>
        <v>24</v>
      </c>
      <c r="Y31" s="15">
        <f t="shared" si="9"/>
        <v>24</v>
      </c>
      <c r="Z31" s="127">
        <f t="shared" si="9"/>
        <v>14.5</v>
      </c>
      <c r="AA31" s="128">
        <f t="shared" si="9"/>
        <v>14.5</v>
      </c>
      <c r="AB31" s="15">
        <f t="shared" si="9"/>
        <v>14</v>
      </c>
      <c r="AC31" s="15">
        <f t="shared" si="9"/>
        <v>14</v>
      </c>
      <c r="AD31" s="15">
        <f t="shared" si="9"/>
        <v>24</v>
      </c>
      <c r="AE31" s="15">
        <f t="shared" si="9"/>
        <v>24</v>
      </c>
      <c r="AF31" s="15">
        <f t="shared" si="9"/>
        <v>14.5</v>
      </c>
      <c r="AG31" s="62"/>
      <c r="AH31" s="32"/>
      <c r="AI31" s="52"/>
      <c r="AJ31" s="52"/>
    </row>
    <row r="32" spans="1:36" s="2" customFormat="1" ht="10.5" thickBot="1">
      <c r="A32" s="33">
        <v>10</v>
      </c>
      <c r="B32" s="95"/>
      <c r="C32" s="8"/>
      <c r="D32" s="59"/>
      <c r="E32" s="151">
        <v>9.5</v>
      </c>
      <c r="F32" s="136">
        <v>9.5</v>
      </c>
      <c r="G32" s="59">
        <v>10</v>
      </c>
      <c r="H32" s="9">
        <v>10</v>
      </c>
      <c r="I32" s="9">
        <v>10</v>
      </c>
      <c r="J32" s="9"/>
      <c r="K32" s="9"/>
      <c r="L32" s="123"/>
      <c r="M32" s="124"/>
      <c r="N32" s="9"/>
      <c r="O32" s="9"/>
      <c r="P32" s="9"/>
      <c r="Q32" s="9"/>
      <c r="R32" s="9">
        <v>10</v>
      </c>
      <c r="S32" s="123">
        <v>9.5</v>
      </c>
      <c r="T32" s="124">
        <v>9.5</v>
      </c>
      <c r="U32" s="9">
        <v>10</v>
      </c>
      <c r="V32" s="9"/>
      <c r="W32" s="9"/>
      <c r="X32" s="9"/>
      <c r="Y32" s="9"/>
      <c r="Z32" s="123"/>
      <c r="AA32" s="124"/>
      <c r="AB32" s="9"/>
      <c r="AC32" s="9"/>
      <c r="AD32" s="9"/>
      <c r="AE32" s="9"/>
      <c r="AF32" s="9"/>
      <c r="AG32" s="58">
        <f>SUM(C32:AF32)</f>
        <v>88</v>
      </c>
      <c r="AH32" s="56">
        <f>SUM(C33:AF33)*3/37</f>
        <v>6.9324324324324325</v>
      </c>
      <c r="AI32" s="52"/>
      <c r="AJ32" s="52"/>
    </row>
    <row r="33" spans="1:36" s="2" customFormat="1" ht="10.5" thickBot="1">
      <c r="A33" s="102" t="str">
        <f>REPT(Maj!A33,1)</f>
        <v>Jens Falsig</v>
      </c>
      <c r="B33" s="58">
        <f>August!AI33</f>
        <v>-14.203243243243264</v>
      </c>
      <c r="C33" s="11">
        <v>9.5</v>
      </c>
      <c r="D33" s="60"/>
      <c r="E33" s="137"/>
      <c r="F33" s="138"/>
      <c r="G33" s="60"/>
      <c r="H33" s="12"/>
      <c r="I33" s="12"/>
      <c r="J33" s="12"/>
      <c r="K33" s="12"/>
      <c r="L33" s="125">
        <v>9.5</v>
      </c>
      <c r="M33" s="126">
        <v>9.5</v>
      </c>
      <c r="N33" s="12">
        <v>9.5</v>
      </c>
      <c r="O33" s="12">
        <v>9.5</v>
      </c>
      <c r="P33" s="12"/>
      <c r="Q33" s="12"/>
      <c r="R33" s="12"/>
      <c r="S33" s="125"/>
      <c r="T33" s="126"/>
      <c r="U33" s="12"/>
      <c r="V33" s="12"/>
      <c r="W33" s="12"/>
      <c r="X33" s="12">
        <v>9.5</v>
      </c>
      <c r="Y33" s="12">
        <v>9.5</v>
      </c>
      <c r="Z33" s="125">
        <v>9.5</v>
      </c>
      <c r="AA33" s="126">
        <v>9.5</v>
      </c>
      <c r="AB33" s="12"/>
      <c r="AC33" s="12"/>
      <c r="AD33" s="12"/>
      <c r="AE33" s="12"/>
      <c r="AF33" s="12"/>
      <c r="AG33" s="58">
        <f>SUM(C33:AF33)</f>
        <v>85.5</v>
      </c>
      <c r="AH33" s="49">
        <f>SUM(AG32)+(AG33)+(B33)-153.55+AH32+AI33+AJ33+AJ32</f>
        <v>12.679189189189156</v>
      </c>
      <c r="AI33" s="149"/>
      <c r="AJ33" s="50"/>
    </row>
    <row r="34" spans="1:36" s="2" customFormat="1" ht="10.5" thickBot="1">
      <c r="A34" s="32" t="s">
        <v>12</v>
      </c>
      <c r="B34" s="58"/>
      <c r="C34" s="68">
        <f>24-C32-C33</f>
        <v>14.5</v>
      </c>
      <c r="D34" s="61">
        <f>24-D32-D33</f>
        <v>24</v>
      </c>
      <c r="E34" s="139">
        <f>24-E32-E33</f>
        <v>14.5</v>
      </c>
      <c r="F34" s="140">
        <f>24-F32-F33</f>
        <v>14.5</v>
      </c>
      <c r="G34" s="61">
        <f aca="true" t="shared" si="10" ref="G34:AF34">24-G32-G33</f>
        <v>14</v>
      </c>
      <c r="H34" s="15">
        <f t="shared" si="10"/>
        <v>14</v>
      </c>
      <c r="I34" s="15">
        <f t="shared" si="10"/>
        <v>14</v>
      </c>
      <c r="J34" s="15">
        <f t="shared" si="10"/>
        <v>24</v>
      </c>
      <c r="K34" s="15">
        <f t="shared" si="10"/>
        <v>24</v>
      </c>
      <c r="L34" s="127">
        <f t="shared" si="10"/>
        <v>14.5</v>
      </c>
      <c r="M34" s="128">
        <f t="shared" si="10"/>
        <v>14.5</v>
      </c>
      <c r="N34" s="15">
        <f t="shared" si="10"/>
        <v>14.5</v>
      </c>
      <c r="O34" s="15">
        <f t="shared" si="10"/>
        <v>14.5</v>
      </c>
      <c r="P34" s="15">
        <f t="shared" si="10"/>
        <v>24</v>
      </c>
      <c r="Q34" s="15">
        <f t="shared" si="10"/>
        <v>24</v>
      </c>
      <c r="R34" s="15">
        <f t="shared" si="10"/>
        <v>14</v>
      </c>
      <c r="S34" s="127">
        <f t="shared" si="10"/>
        <v>14.5</v>
      </c>
      <c r="T34" s="128">
        <f t="shared" si="10"/>
        <v>14.5</v>
      </c>
      <c r="U34" s="15">
        <f t="shared" si="10"/>
        <v>14</v>
      </c>
      <c r="V34" s="15">
        <f t="shared" si="10"/>
        <v>24</v>
      </c>
      <c r="W34" s="15">
        <f t="shared" si="10"/>
        <v>24</v>
      </c>
      <c r="X34" s="15">
        <f t="shared" si="10"/>
        <v>14.5</v>
      </c>
      <c r="Y34" s="15">
        <f t="shared" si="10"/>
        <v>14.5</v>
      </c>
      <c r="Z34" s="127">
        <f t="shared" si="10"/>
        <v>14.5</v>
      </c>
      <c r="AA34" s="128">
        <f t="shared" si="10"/>
        <v>14.5</v>
      </c>
      <c r="AB34" s="15">
        <f t="shared" si="10"/>
        <v>24</v>
      </c>
      <c r="AC34" s="15">
        <f t="shared" si="10"/>
        <v>24</v>
      </c>
      <c r="AD34" s="15">
        <f t="shared" si="10"/>
        <v>24</v>
      </c>
      <c r="AE34" s="15">
        <f t="shared" si="10"/>
        <v>24</v>
      </c>
      <c r="AF34" s="15">
        <f t="shared" si="10"/>
        <v>24</v>
      </c>
      <c r="AG34" s="62"/>
      <c r="AH34" s="32"/>
      <c r="AI34" s="52"/>
      <c r="AJ34" s="52"/>
    </row>
    <row r="35" spans="1:36" s="2" customFormat="1" ht="10.5" thickBot="1">
      <c r="A35" s="33">
        <v>11</v>
      </c>
      <c r="B35" s="95"/>
      <c r="C35" s="8"/>
      <c r="D35" s="59"/>
      <c r="E35" s="135"/>
      <c r="F35" s="136"/>
      <c r="G35" s="59"/>
      <c r="H35" s="9"/>
      <c r="I35" s="9"/>
      <c r="J35" s="9"/>
      <c r="K35" s="9"/>
      <c r="L35" s="123"/>
      <c r="M35" s="124"/>
      <c r="N35" s="9"/>
      <c r="O35" s="9"/>
      <c r="P35" s="9"/>
      <c r="Q35" s="9"/>
      <c r="R35" s="9"/>
      <c r="S35" s="123"/>
      <c r="T35" s="124"/>
      <c r="U35" s="9"/>
      <c r="V35" s="9"/>
      <c r="W35" s="9"/>
      <c r="X35" s="9"/>
      <c r="Y35" s="9"/>
      <c r="Z35" s="123"/>
      <c r="AA35" s="124"/>
      <c r="AB35" s="9"/>
      <c r="AC35" s="9"/>
      <c r="AD35" s="9"/>
      <c r="AE35" s="9"/>
      <c r="AF35" s="9"/>
      <c r="AG35" s="58"/>
      <c r="AH35" s="56"/>
      <c r="AI35" s="52"/>
      <c r="AJ35" s="52"/>
    </row>
    <row r="36" spans="1:36" s="2" customFormat="1" ht="10.5" thickBot="1">
      <c r="A36" s="102">
        <f>REPT(Maj!A36,1)</f>
      </c>
      <c r="B36" s="58"/>
      <c r="C36" s="11"/>
      <c r="D36" s="60"/>
      <c r="E36" s="137"/>
      <c r="F36" s="138"/>
      <c r="G36" s="60"/>
      <c r="H36" s="12"/>
      <c r="I36" s="12"/>
      <c r="J36" s="12"/>
      <c r="K36" s="12"/>
      <c r="L36" s="125"/>
      <c r="M36" s="126"/>
      <c r="N36" s="12"/>
      <c r="O36" s="12"/>
      <c r="P36" s="12"/>
      <c r="Q36" s="12"/>
      <c r="R36" s="12"/>
      <c r="S36" s="125"/>
      <c r="T36" s="126"/>
      <c r="U36" s="12"/>
      <c r="V36" s="12"/>
      <c r="W36" s="12"/>
      <c r="X36" s="12"/>
      <c r="Y36" s="12"/>
      <c r="Z36" s="125"/>
      <c r="AA36" s="126"/>
      <c r="AB36" s="12"/>
      <c r="AC36" s="12"/>
      <c r="AD36" s="12"/>
      <c r="AE36" s="12"/>
      <c r="AF36" s="12"/>
      <c r="AG36" s="58"/>
      <c r="AH36" s="49"/>
      <c r="AI36" s="149"/>
      <c r="AJ36" s="50"/>
    </row>
    <row r="37" spans="1:36" s="2" customFormat="1" ht="10.5" thickBot="1">
      <c r="A37" s="32" t="s">
        <v>12</v>
      </c>
      <c r="B37" s="32"/>
      <c r="C37" s="68">
        <f>24-C35-C36</f>
        <v>24</v>
      </c>
      <c r="D37" s="61">
        <f>24-D35-D36</f>
        <v>24</v>
      </c>
      <c r="E37" s="139">
        <f>24-E35-E36</f>
        <v>24</v>
      </c>
      <c r="F37" s="140">
        <f>24-F35-F36</f>
        <v>24</v>
      </c>
      <c r="G37" s="61">
        <f aca="true" t="shared" si="11" ref="G37:AF37">24-G35-G36</f>
        <v>24</v>
      </c>
      <c r="H37" s="15">
        <f t="shared" si="11"/>
        <v>24</v>
      </c>
      <c r="I37" s="15">
        <f t="shared" si="11"/>
        <v>24</v>
      </c>
      <c r="J37" s="15">
        <f t="shared" si="11"/>
        <v>24</v>
      </c>
      <c r="K37" s="15">
        <f t="shared" si="11"/>
        <v>24</v>
      </c>
      <c r="L37" s="127">
        <f t="shared" si="11"/>
        <v>24</v>
      </c>
      <c r="M37" s="128">
        <f t="shared" si="11"/>
        <v>24</v>
      </c>
      <c r="N37" s="15">
        <f t="shared" si="11"/>
        <v>24</v>
      </c>
      <c r="O37" s="15">
        <f t="shared" si="11"/>
        <v>24</v>
      </c>
      <c r="P37" s="15">
        <f t="shared" si="11"/>
        <v>24</v>
      </c>
      <c r="Q37" s="15">
        <f t="shared" si="11"/>
        <v>24</v>
      </c>
      <c r="R37" s="15">
        <f t="shared" si="11"/>
        <v>24</v>
      </c>
      <c r="S37" s="127">
        <f t="shared" si="11"/>
        <v>24</v>
      </c>
      <c r="T37" s="128">
        <f t="shared" si="11"/>
        <v>24</v>
      </c>
      <c r="U37" s="15">
        <f t="shared" si="11"/>
        <v>24</v>
      </c>
      <c r="V37" s="15">
        <f t="shared" si="11"/>
        <v>24</v>
      </c>
      <c r="W37" s="15">
        <f t="shared" si="11"/>
        <v>24</v>
      </c>
      <c r="X37" s="15">
        <f t="shared" si="11"/>
        <v>24</v>
      </c>
      <c r="Y37" s="15">
        <f t="shared" si="11"/>
        <v>24</v>
      </c>
      <c r="Z37" s="127">
        <f t="shared" si="11"/>
        <v>24</v>
      </c>
      <c r="AA37" s="128">
        <f t="shared" si="11"/>
        <v>24</v>
      </c>
      <c r="AB37" s="15">
        <f t="shared" si="11"/>
        <v>24</v>
      </c>
      <c r="AC37" s="15">
        <f t="shared" si="11"/>
        <v>24</v>
      </c>
      <c r="AD37" s="15">
        <f t="shared" si="11"/>
        <v>24</v>
      </c>
      <c r="AE37" s="15">
        <f t="shared" si="11"/>
        <v>24</v>
      </c>
      <c r="AF37" s="15">
        <f t="shared" si="11"/>
        <v>24</v>
      </c>
      <c r="AG37" s="62"/>
      <c r="AH37" s="32"/>
      <c r="AI37" s="52"/>
      <c r="AJ37" s="52"/>
    </row>
    <row r="38" spans="1:36" ht="9.75">
      <c r="A38" s="17" t="s">
        <v>20</v>
      </c>
      <c r="B38" s="17"/>
      <c r="C38" s="17">
        <v>5</v>
      </c>
      <c r="D38" s="17">
        <v>5</v>
      </c>
      <c r="E38" s="17">
        <v>5</v>
      </c>
      <c r="F38" s="17">
        <v>4</v>
      </c>
      <c r="G38" s="17">
        <v>4</v>
      </c>
      <c r="H38" s="17">
        <v>4</v>
      </c>
      <c r="I38" s="17">
        <v>4</v>
      </c>
      <c r="J38" s="17">
        <v>3</v>
      </c>
      <c r="K38" s="17">
        <v>3</v>
      </c>
      <c r="L38" s="17">
        <v>3</v>
      </c>
      <c r="M38" s="17">
        <v>3</v>
      </c>
      <c r="N38" s="17">
        <v>6</v>
      </c>
      <c r="O38" s="17">
        <v>6</v>
      </c>
      <c r="P38" s="17">
        <v>6</v>
      </c>
      <c r="Q38" s="17">
        <v>2</v>
      </c>
      <c r="R38" s="17">
        <v>2</v>
      </c>
      <c r="S38" s="17">
        <v>1</v>
      </c>
      <c r="T38" s="17">
        <v>1</v>
      </c>
      <c r="U38" s="17">
        <v>1</v>
      </c>
      <c r="V38" s="17">
        <v>3</v>
      </c>
      <c r="W38" s="17">
        <v>3</v>
      </c>
      <c r="X38" s="17">
        <v>3</v>
      </c>
      <c r="Y38" s="17">
        <v>3</v>
      </c>
      <c r="Z38" s="17">
        <v>2</v>
      </c>
      <c r="AA38" s="17">
        <v>2</v>
      </c>
      <c r="AB38" s="17">
        <v>2</v>
      </c>
      <c r="AC38" s="17">
        <v>2</v>
      </c>
      <c r="AD38" s="17">
        <v>5</v>
      </c>
      <c r="AE38" s="17">
        <v>5</v>
      </c>
      <c r="AF38" s="17">
        <v>5</v>
      </c>
      <c r="AG38" s="17"/>
      <c r="AH38" s="17"/>
      <c r="AI38" s="17"/>
      <c r="AJ38" s="17"/>
    </row>
    <row r="39" spans="1:36" ht="11.25">
      <c r="A39" s="1" t="s">
        <v>21</v>
      </c>
      <c r="B39" s="19"/>
      <c r="C39" s="17">
        <f>COUNTIF(C5,"&gt;0")+COUNTIF(C8,"&gt;0")+COUNTIF(C11,"&gt;0")+COUNTIF(C14,"&gt;0")+COUNTIF(C17,"&gt;0")+COUNTIF(C20,"&gt;0")+COUNTIF(C23,"&gt;0")+COUNTIF(C26,"&gt;0")+COUNTIF(C29,"&gt;0")+COUNTIF(C32,"&gt;0")+COUNTIF(C35,"&gt;0")</f>
        <v>2</v>
      </c>
      <c r="D39" s="17">
        <f aca="true" t="shared" si="12" ref="D39:AF40">COUNTIF(D5,"&gt;0")+COUNTIF(D8,"&gt;0")+COUNTIF(D11,"&gt;0")+COUNTIF(D14,"&gt;0")+COUNTIF(D17,"&gt;0")+COUNTIF(D20,"&gt;0")+COUNTIF(D23,"&gt;0")+COUNTIF(D26,"&gt;0")+COUNTIF(D29,"&gt;0")+COUNTIF(D32,"&gt;0")+COUNTIF(D35,"&gt;0")</f>
        <v>2</v>
      </c>
      <c r="E39" s="17">
        <f t="shared" si="12"/>
        <v>2</v>
      </c>
      <c r="F39" s="17">
        <f t="shared" si="12"/>
        <v>2</v>
      </c>
      <c r="G39" s="17">
        <f t="shared" si="12"/>
        <v>2</v>
      </c>
      <c r="H39" s="17">
        <f t="shared" si="12"/>
        <v>2</v>
      </c>
      <c r="I39" s="17">
        <f t="shared" si="12"/>
        <v>2</v>
      </c>
      <c r="J39" s="17">
        <f t="shared" si="12"/>
        <v>2</v>
      </c>
      <c r="K39" s="17">
        <f t="shared" si="12"/>
        <v>2</v>
      </c>
      <c r="L39" s="17">
        <f t="shared" si="12"/>
        <v>2</v>
      </c>
      <c r="M39" s="17">
        <f t="shared" si="12"/>
        <v>2</v>
      </c>
      <c r="N39" s="17">
        <f t="shared" si="12"/>
        <v>2</v>
      </c>
      <c r="O39" s="17">
        <f t="shared" si="12"/>
        <v>2</v>
      </c>
      <c r="P39" s="17">
        <f t="shared" si="12"/>
        <v>2</v>
      </c>
      <c r="Q39" s="17">
        <f t="shared" si="12"/>
        <v>2</v>
      </c>
      <c r="R39" s="17">
        <f t="shared" si="12"/>
        <v>2</v>
      </c>
      <c r="S39" s="17">
        <f t="shared" si="12"/>
        <v>2</v>
      </c>
      <c r="T39" s="17">
        <f t="shared" si="12"/>
        <v>2</v>
      </c>
      <c r="U39" s="17">
        <f t="shared" si="12"/>
        <v>2</v>
      </c>
      <c r="V39" s="17">
        <f t="shared" si="12"/>
        <v>2</v>
      </c>
      <c r="W39" s="17">
        <f t="shared" si="12"/>
        <v>2</v>
      </c>
      <c r="X39" s="17">
        <f t="shared" si="12"/>
        <v>2</v>
      </c>
      <c r="Y39" s="17">
        <f t="shared" si="12"/>
        <v>2</v>
      </c>
      <c r="Z39" s="17">
        <f t="shared" si="12"/>
        <v>2</v>
      </c>
      <c r="AA39" s="17">
        <f t="shared" si="12"/>
        <v>2</v>
      </c>
      <c r="AB39" s="17">
        <f t="shared" si="12"/>
        <v>2</v>
      </c>
      <c r="AC39" s="17">
        <f t="shared" si="12"/>
        <v>2</v>
      </c>
      <c r="AD39" s="17">
        <f t="shared" si="12"/>
        <v>2</v>
      </c>
      <c r="AE39" s="17">
        <f t="shared" si="12"/>
        <v>2</v>
      </c>
      <c r="AF39" s="17">
        <f t="shared" si="12"/>
        <v>2</v>
      </c>
      <c r="AG39" s="17"/>
      <c r="AH39" s="17"/>
      <c r="AI39" s="17"/>
      <c r="AJ39" s="17"/>
    </row>
    <row r="40" spans="1:33" ht="11.25">
      <c r="A40" s="1" t="s">
        <v>11</v>
      </c>
      <c r="B40" s="20"/>
      <c r="C40" s="17">
        <f>COUNTIF(C6,"&gt;0")+COUNTIF(C9,"&gt;0")+COUNTIF(C12,"&gt;0")+COUNTIF(C15,"&gt;0")+COUNTIF(C18,"&gt;0")+COUNTIF(C21,"&gt;0")+COUNTIF(C24,"&gt;0")+COUNTIF(C27,"&gt;0")+COUNTIF(C30,"&gt;0")+COUNTIF(C33,"&gt;0")+COUNTIF(C36,"&gt;0")</f>
        <v>2</v>
      </c>
      <c r="D40" s="17">
        <f t="shared" si="12"/>
        <v>2</v>
      </c>
      <c r="E40" s="17">
        <f t="shared" si="12"/>
        <v>2</v>
      </c>
      <c r="F40" s="17">
        <f t="shared" si="12"/>
        <v>2</v>
      </c>
      <c r="G40" s="17">
        <f t="shared" si="12"/>
        <v>2</v>
      </c>
      <c r="H40" s="17">
        <f t="shared" si="12"/>
        <v>2</v>
      </c>
      <c r="I40" s="17">
        <f t="shared" si="12"/>
        <v>2</v>
      </c>
      <c r="J40" s="17">
        <f t="shared" si="12"/>
        <v>2</v>
      </c>
      <c r="K40" s="17">
        <f t="shared" si="12"/>
        <v>2</v>
      </c>
      <c r="L40" s="17">
        <f t="shared" si="12"/>
        <v>2</v>
      </c>
      <c r="M40" s="17">
        <f t="shared" si="12"/>
        <v>2</v>
      </c>
      <c r="N40" s="17">
        <f t="shared" si="12"/>
        <v>2</v>
      </c>
      <c r="O40" s="17">
        <f t="shared" si="12"/>
        <v>2</v>
      </c>
      <c r="P40" s="17">
        <f t="shared" si="12"/>
        <v>2</v>
      </c>
      <c r="Q40" s="17">
        <f t="shared" si="12"/>
        <v>2</v>
      </c>
      <c r="R40" s="17">
        <f t="shared" si="12"/>
        <v>2</v>
      </c>
      <c r="S40" s="17">
        <f t="shared" si="12"/>
        <v>2</v>
      </c>
      <c r="T40" s="17">
        <f t="shared" si="12"/>
        <v>2</v>
      </c>
      <c r="U40" s="17">
        <f t="shared" si="12"/>
        <v>2</v>
      </c>
      <c r="V40" s="17">
        <f t="shared" si="12"/>
        <v>2</v>
      </c>
      <c r="W40" s="17">
        <f t="shared" si="12"/>
        <v>2</v>
      </c>
      <c r="X40" s="17">
        <f t="shared" si="12"/>
        <v>2</v>
      </c>
      <c r="Y40" s="17">
        <f t="shared" si="12"/>
        <v>2</v>
      </c>
      <c r="Z40" s="17">
        <f t="shared" si="12"/>
        <v>2</v>
      </c>
      <c r="AA40" s="17">
        <f t="shared" si="12"/>
        <v>2</v>
      </c>
      <c r="AB40" s="17">
        <f t="shared" si="12"/>
        <v>2</v>
      </c>
      <c r="AC40" s="17">
        <f t="shared" si="12"/>
        <v>2</v>
      </c>
      <c r="AD40" s="17">
        <f t="shared" si="12"/>
        <v>2</v>
      </c>
      <c r="AE40" s="17">
        <f t="shared" si="12"/>
        <v>2</v>
      </c>
      <c r="AF40" s="17">
        <f t="shared" si="12"/>
        <v>2</v>
      </c>
      <c r="AG40" s="17"/>
    </row>
    <row r="41" spans="2:8" ht="9.75">
      <c r="B41" s="21"/>
      <c r="C41" s="1"/>
      <c r="D41" s="1"/>
      <c r="E41" s="1"/>
      <c r="F41" s="1"/>
      <c r="G41" s="1"/>
      <c r="H41" s="1"/>
    </row>
    <row r="42" spans="1:32" ht="9.75">
      <c r="A42" s="1" t="s">
        <v>41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</row>
  </sheetData>
  <sheetProtection/>
  <mergeCells count="3">
    <mergeCell ref="A2:A4"/>
    <mergeCell ref="E1:AD1"/>
    <mergeCell ref="A1:C1"/>
  </mergeCells>
  <printOptions/>
  <pageMargins left="0.2" right="0.19" top="0.67" bottom="0.66" header="0" footer="0"/>
  <pageSetup fitToHeight="1" fitToWidth="1" horizontalDpi="600" verticalDpi="600" orientation="landscape" paperSize="9" scale="9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2"/>
  <sheetViews>
    <sheetView zoomScale="200" zoomScaleNormal="200" workbookViewId="0" topLeftCell="A1">
      <selection activeCell="V33" sqref="V33"/>
    </sheetView>
  </sheetViews>
  <sheetFormatPr defaultColWidth="8.8515625" defaultRowHeight="12.75"/>
  <cols>
    <col min="1" max="1" width="9.7109375" style="1" customWidth="1"/>
    <col min="2" max="2" width="5.421875" style="1" customWidth="1"/>
    <col min="3" max="4" width="3.421875" style="4" customWidth="1"/>
    <col min="5" max="5" width="3.421875" style="2" customWidth="1"/>
    <col min="6" max="32" width="3.421875" style="1" customWidth="1"/>
    <col min="33" max="33" width="4.140625" style="1" customWidth="1"/>
    <col min="34" max="35" width="7.7109375" style="1" customWidth="1"/>
    <col min="36" max="37" width="3.421875" style="1" customWidth="1"/>
    <col min="38" max="16384" width="8.8515625" style="1" customWidth="1"/>
  </cols>
  <sheetData>
    <row r="1" spans="1:37" ht="19.5" customHeight="1" thickBot="1">
      <c r="A1" s="166" t="s">
        <v>33</v>
      </c>
      <c r="B1" s="166"/>
      <c r="C1" s="166"/>
      <c r="D1" s="108"/>
      <c r="E1" s="157" t="s">
        <v>28</v>
      </c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08"/>
      <c r="AG1" s="108"/>
      <c r="AH1" s="108"/>
      <c r="AI1" s="108"/>
      <c r="AJ1" s="7" t="s">
        <v>16</v>
      </c>
      <c r="AK1" s="7" t="s">
        <v>17</v>
      </c>
    </row>
    <row r="2" spans="1:37" ht="13.5" customHeight="1" thickBot="1">
      <c r="A2" s="160">
        <v>2016</v>
      </c>
      <c r="B2" s="55" t="s">
        <v>10</v>
      </c>
      <c r="C2" s="45"/>
      <c r="D2" s="46"/>
      <c r="E2" s="44">
        <v>40</v>
      </c>
      <c r="F2" s="63"/>
      <c r="G2" s="63"/>
      <c r="H2" s="63"/>
      <c r="I2" s="63"/>
      <c r="J2" s="63"/>
      <c r="K2" s="64"/>
      <c r="L2" s="63">
        <v>41</v>
      </c>
      <c r="M2" s="63"/>
      <c r="N2" s="63"/>
      <c r="O2" s="63"/>
      <c r="P2" s="63"/>
      <c r="Q2" s="63"/>
      <c r="R2" s="64"/>
      <c r="S2" s="63">
        <v>42</v>
      </c>
      <c r="T2" s="63"/>
      <c r="U2" s="63"/>
      <c r="V2" s="63"/>
      <c r="W2" s="63"/>
      <c r="X2" s="63"/>
      <c r="Y2" s="64"/>
      <c r="Z2" s="63">
        <v>43</v>
      </c>
      <c r="AA2" s="63"/>
      <c r="AB2" s="63"/>
      <c r="AC2" s="63"/>
      <c r="AD2" s="63"/>
      <c r="AE2" s="63"/>
      <c r="AF2" s="64">
        <v>44</v>
      </c>
      <c r="AG2" s="64"/>
      <c r="AH2" s="25"/>
      <c r="AI2" s="34"/>
      <c r="AJ2" s="17"/>
      <c r="AK2" s="17"/>
    </row>
    <row r="3" spans="1:37" ht="9.75">
      <c r="A3" s="160"/>
      <c r="B3" s="42" t="s">
        <v>8</v>
      </c>
      <c r="C3" s="97">
        <v>1</v>
      </c>
      <c r="D3" s="100">
        <f>C3+1</f>
        <v>2</v>
      </c>
      <c r="E3" s="98">
        <f>D3+1</f>
        <v>3</v>
      </c>
      <c r="F3" s="98">
        <f>E3+1</f>
        <v>4</v>
      </c>
      <c r="G3" s="98">
        <f aca="true" t="shared" si="0" ref="G3:AF3">F3+1</f>
        <v>5</v>
      </c>
      <c r="H3" s="98">
        <f t="shared" si="0"/>
        <v>6</v>
      </c>
      <c r="I3" s="98">
        <f t="shared" si="0"/>
        <v>7</v>
      </c>
      <c r="J3" s="98">
        <f t="shared" si="0"/>
        <v>8</v>
      </c>
      <c r="K3" s="100">
        <f t="shared" si="0"/>
        <v>9</v>
      </c>
      <c r="L3" s="98">
        <f t="shared" si="0"/>
        <v>10</v>
      </c>
      <c r="M3" s="98">
        <f t="shared" si="0"/>
        <v>11</v>
      </c>
      <c r="N3" s="98">
        <f t="shared" si="0"/>
        <v>12</v>
      </c>
      <c r="O3" s="98">
        <f t="shared" si="0"/>
        <v>13</v>
      </c>
      <c r="P3" s="98">
        <f t="shared" si="0"/>
        <v>14</v>
      </c>
      <c r="Q3" s="98">
        <f t="shared" si="0"/>
        <v>15</v>
      </c>
      <c r="R3" s="100">
        <f t="shared" si="0"/>
        <v>16</v>
      </c>
      <c r="S3" s="98">
        <f t="shared" si="0"/>
        <v>17</v>
      </c>
      <c r="T3" s="98">
        <f t="shared" si="0"/>
        <v>18</v>
      </c>
      <c r="U3" s="98">
        <f t="shared" si="0"/>
        <v>19</v>
      </c>
      <c r="V3" s="98">
        <f t="shared" si="0"/>
        <v>20</v>
      </c>
      <c r="W3" s="98">
        <f t="shared" si="0"/>
        <v>21</v>
      </c>
      <c r="X3" s="98">
        <f t="shared" si="0"/>
        <v>22</v>
      </c>
      <c r="Y3" s="100">
        <f t="shared" si="0"/>
        <v>23</v>
      </c>
      <c r="Z3" s="98">
        <f t="shared" si="0"/>
        <v>24</v>
      </c>
      <c r="AA3" s="98">
        <f t="shared" si="0"/>
        <v>25</v>
      </c>
      <c r="AB3" s="98">
        <f t="shared" si="0"/>
        <v>26</v>
      </c>
      <c r="AC3" s="98">
        <f t="shared" si="0"/>
        <v>27</v>
      </c>
      <c r="AD3" s="98">
        <f t="shared" si="0"/>
        <v>28</v>
      </c>
      <c r="AE3" s="98">
        <f t="shared" si="0"/>
        <v>29</v>
      </c>
      <c r="AF3" s="100">
        <f t="shared" si="0"/>
        <v>30</v>
      </c>
      <c r="AG3" s="106">
        <v>31</v>
      </c>
      <c r="AH3" s="65" t="s">
        <v>6</v>
      </c>
      <c r="AI3" s="28" t="s">
        <v>7</v>
      </c>
      <c r="AJ3" s="17"/>
      <c r="AK3" s="17"/>
    </row>
    <row r="4" spans="1:37" ht="10.5" thickBot="1">
      <c r="A4" s="161"/>
      <c r="B4" s="42" t="s">
        <v>9</v>
      </c>
      <c r="C4" s="103" t="s">
        <v>4</v>
      </c>
      <c r="D4" s="105" t="s">
        <v>5</v>
      </c>
      <c r="E4" s="104" t="s">
        <v>0</v>
      </c>
      <c r="F4" s="104" t="s">
        <v>1</v>
      </c>
      <c r="G4" s="104" t="s">
        <v>2</v>
      </c>
      <c r="H4" s="104" t="s">
        <v>1</v>
      </c>
      <c r="I4" s="104" t="s">
        <v>3</v>
      </c>
      <c r="J4" s="104" t="s">
        <v>4</v>
      </c>
      <c r="K4" s="105" t="s">
        <v>5</v>
      </c>
      <c r="L4" s="104" t="s">
        <v>0</v>
      </c>
      <c r="M4" s="104" t="s">
        <v>1</v>
      </c>
      <c r="N4" s="104" t="s">
        <v>2</v>
      </c>
      <c r="O4" s="104" t="s">
        <v>1</v>
      </c>
      <c r="P4" s="104" t="s">
        <v>3</v>
      </c>
      <c r="Q4" s="104" t="s">
        <v>4</v>
      </c>
      <c r="R4" s="105" t="s">
        <v>5</v>
      </c>
      <c r="S4" s="104" t="s">
        <v>0</v>
      </c>
      <c r="T4" s="104" t="s">
        <v>1</v>
      </c>
      <c r="U4" s="104" t="s">
        <v>2</v>
      </c>
      <c r="V4" s="104" t="s">
        <v>1</v>
      </c>
      <c r="W4" s="104" t="s">
        <v>3</v>
      </c>
      <c r="X4" s="104" t="s">
        <v>4</v>
      </c>
      <c r="Y4" s="105" t="s">
        <v>5</v>
      </c>
      <c r="Z4" s="104" t="s">
        <v>0</v>
      </c>
      <c r="AA4" s="104" t="s">
        <v>1</v>
      </c>
      <c r="AB4" s="104" t="s">
        <v>2</v>
      </c>
      <c r="AC4" s="104" t="s">
        <v>1</v>
      </c>
      <c r="AD4" s="104" t="s">
        <v>3</v>
      </c>
      <c r="AE4" s="104" t="s">
        <v>4</v>
      </c>
      <c r="AF4" s="105" t="s">
        <v>5</v>
      </c>
      <c r="AG4" s="107" t="s">
        <v>0</v>
      </c>
      <c r="AH4" s="27"/>
      <c r="AI4" s="62"/>
      <c r="AJ4" s="17"/>
      <c r="AK4" s="17"/>
    </row>
    <row r="5" spans="1:37" ht="10.5" thickBot="1">
      <c r="A5" s="33">
        <v>1</v>
      </c>
      <c r="B5" s="95">
        <f>COUNTIF(C38:AG38,"=1")</f>
        <v>4</v>
      </c>
      <c r="C5" s="135"/>
      <c r="D5" s="136"/>
      <c r="E5" s="9"/>
      <c r="F5" s="9"/>
      <c r="G5" s="9"/>
      <c r="H5" s="9"/>
      <c r="I5" s="9"/>
      <c r="J5" s="123"/>
      <c r="K5" s="124"/>
      <c r="L5" s="9"/>
      <c r="M5" s="9"/>
      <c r="N5" s="9">
        <v>10</v>
      </c>
      <c r="O5" s="9">
        <v>10</v>
      </c>
      <c r="P5" s="9">
        <v>10</v>
      </c>
      <c r="Q5" s="123">
        <v>9.5</v>
      </c>
      <c r="R5" s="124"/>
      <c r="S5" s="9"/>
      <c r="T5" s="9"/>
      <c r="U5" s="9"/>
      <c r="V5" s="9"/>
      <c r="W5" s="9"/>
      <c r="X5" s="123"/>
      <c r="Y5" s="124"/>
      <c r="Z5" s="9"/>
      <c r="AA5" s="9"/>
      <c r="AB5" s="9"/>
      <c r="AC5" s="9"/>
      <c r="AD5" s="9"/>
      <c r="AE5" s="123"/>
      <c r="AF5" s="124"/>
      <c r="AG5" s="66"/>
      <c r="AH5" s="34">
        <f>SUM(C5:AG5)</f>
        <v>39.5</v>
      </c>
      <c r="AI5" s="56">
        <f>SUM(D6:AG6)*3/37</f>
        <v>3.081081081081081</v>
      </c>
      <c r="AJ5" s="17"/>
      <c r="AK5" s="17">
        <v>60</v>
      </c>
    </row>
    <row r="6" spans="1:37" s="2" customFormat="1" ht="10.5" thickBot="1">
      <c r="A6" s="102" t="str">
        <f>REPT(Maj!A6,1)</f>
        <v>Charly</v>
      </c>
      <c r="B6" s="115">
        <f>SUM(September!AH6)</f>
        <v>-10.222702702702748</v>
      </c>
      <c r="C6" s="137"/>
      <c r="D6" s="138"/>
      <c r="E6" s="12"/>
      <c r="F6" s="12"/>
      <c r="G6" s="12"/>
      <c r="H6" s="12"/>
      <c r="I6" s="12"/>
      <c r="J6" s="125"/>
      <c r="K6" s="126"/>
      <c r="L6" s="12"/>
      <c r="M6" s="12"/>
      <c r="N6" s="12"/>
      <c r="O6" s="12"/>
      <c r="P6" s="12"/>
      <c r="Q6" s="125"/>
      <c r="R6" s="126"/>
      <c r="S6" s="12"/>
      <c r="T6" s="12">
        <v>9.5</v>
      </c>
      <c r="U6" s="12">
        <v>9.5</v>
      </c>
      <c r="V6" s="12">
        <v>9.5</v>
      </c>
      <c r="W6" s="12">
        <v>9.5</v>
      </c>
      <c r="X6" s="125"/>
      <c r="Y6" s="126"/>
      <c r="Z6" s="12"/>
      <c r="AA6" s="12"/>
      <c r="AB6" s="12"/>
      <c r="AC6" s="12"/>
      <c r="AD6" s="12"/>
      <c r="AE6" s="125"/>
      <c r="AF6" s="126"/>
      <c r="AG6" s="67"/>
      <c r="AH6" s="58">
        <f>SUM(C6:AG6)</f>
        <v>38</v>
      </c>
      <c r="AI6" s="49">
        <f>SUM(AH5)+(AH6)+(B6)-153.55+AI5+AK6+AJ6+AK5</f>
        <v>-11.191621621621678</v>
      </c>
      <c r="AJ6" s="149"/>
      <c r="AK6" s="116">
        <f>COUNTIF(D6:AG6,"=9,5")*3</f>
        <v>12</v>
      </c>
    </row>
    <row r="7" spans="1:37" s="2" customFormat="1" ht="10.5" thickBot="1">
      <c r="A7" s="32" t="s">
        <v>12</v>
      </c>
      <c r="B7" s="37"/>
      <c r="C7" s="139">
        <f aca="true" t="shared" si="1" ref="C7:AG7">24-C5-C6</f>
        <v>24</v>
      </c>
      <c r="D7" s="140">
        <f>24-D5-D6</f>
        <v>24</v>
      </c>
      <c r="E7" s="15">
        <f t="shared" si="1"/>
        <v>24</v>
      </c>
      <c r="F7" s="15">
        <f t="shared" si="1"/>
        <v>24</v>
      </c>
      <c r="G7" s="15">
        <f t="shared" si="1"/>
        <v>24</v>
      </c>
      <c r="H7" s="15">
        <f t="shared" si="1"/>
        <v>24</v>
      </c>
      <c r="I7" s="15">
        <f t="shared" si="1"/>
        <v>24</v>
      </c>
      <c r="J7" s="127">
        <f t="shared" si="1"/>
        <v>24</v>
      </c>
      <c r="K7" s="128">
        <f t="shared" si="1"/>
        <v>24</v>
      </c>
      <c r="L7" s="15">
        <f t="shared" si="1"/>
        <v>24</v>
      </c>
      <c r="M7" s="15">
        <f t="shared" si="1"/>
        <v>24</v>
      </c>
      <c r="N7" s="15">
        <f t="shared" si="1"/>
        <v>14</v>
      </c>
      <c r="O7" s="15">
        <f t="shared" si="1"/>
        <v>14</v>
      </c>
      <c r="P7" s="15">
        <f t="shared" si="1"/>
        <v>14</v>
      </c>
      <c r="Q7" s="127">
        <f t="shared" si="1"/>
        <v>14.5</v>
      </c>
      <c r="R7" s="128">
        <f t="shared" si="1"/>
        <v>24</v>
      </c>
      <c r="S7" s="15">
        <f t="shared" si="1"/>
        <v>24</v>
      </c>
      <c r="T7" s="15">
        <f t="shared" si="1"/>
        <v>14.5</v>
      </c>
      <c r="U7" s="15">
        <f t="shared" si="1"/>
        <v>14.5</v>
      </c>
      <c r="V7" s="15">
        <f t="shared" si="1"/>
        <v>14.5</v>
      </c>
      <c r="W7" s="15">
        <f t="shared" si="1"/>
        <v>14.5</v>
      </c>
      <c r="X7" s="127">
        <f t="shared" si="1"/>
        <v>24</v>
      </c>
      <c r="Y7" s="128">
        <f t="shared" si="1"/>
        <v>24</v>
      </c>
      <c r="Z7" s="15">
        <f t="shared" si="1"/>
        <v>24</v>
      </c>
      <c r="AA7" s="15">
        <f t="shared" si="1"/>
        <v>24</v>
      </c>
      <c r="AB7" s="15">
        <f t="shared" si="1"/>
        <v>24</v>
      </c>
      <c r="AC7" s="15">
        <f t="shared" si="1"/>
        <v>24</v>
      </c>
      <c r="AD7" s="15">
        <f t="shared" si="1"/>
        <v>24</v>
      </c>
      <c r="AE7" s="127">
        <f t="shared" si="1"/>
        <v>24</v>
      </c>
      <c r="AF7" s="128">
        <f t="shared" si="1"/>
        <v>24</v>
      </c>
      <c r="AG7" s="16">
        <f t="shared" si="1"/>
        <v>24</v>
      </c>
      <c r="AH7" s="32"/>
      <c r="AI7" s="32"/>
      <c r="AJ7" s="52"/>
      <c r="AK7" s="52"/>
    </row>
    <row r="8" spans="1:37" s="2" customFormat="1" ht="10.5" thickBot="1">
      <c r="A8" s="33">
        <v>2</v>
      </c>
      <c r="B8" s="95">
        <f>COUNTIF(C38:AG38,"=2")</f>
        <v>5</v>
      </c>
      <c r="C8" s="135">
        <v>9.5</v>
      </c>
      <c r="D8" s="136">
        <v>9.5</v>
      </c>
      <c r="E8" s="9">
        <v>10</v>
      </c>
      <c r="F8" s="9"/>
      <c r="G8" s="9"/>
      <c r="H8" s="9"/>
      <c r="I8" s="9"/>
      <c r="J8" s="123"/>
      <c r="K8" s="124"/>
      <c r="L8" s="9"/>
      <c r="M8" s="9"/>
      <c r="N8" s="9"/>
      <c r="O8" s="9"/>
      <c r="P8" s="9"/>
      <c r="Q8" s="123"/>
      <c r="R8" s="124"/>
      <c r="S8" s="9"/>
      <c r="T8" s="9"/>
      <c r="U8" s="9"/>
      <c r="V8" s="9"/>
      <c r="W8" s="9"/>
      <c r="X8" s="123"/>
      <c r="Y8" s="124"/>
      <c r="Z8" s="9">
        <v>10</v>
      </c>
      <c r="AA8" s="9">
        <v>10</v>
      </c>
      <c r="AB8" s="9">
        <v>10</v>
      </c>
      <c r="AC8" s="9">
        <v>10</v>
      </c>
      <c r="AD8" s="9"/>
      <c r="AE8" s="123"/>
      <c r="AF8" s="124"/>
      <c r="AG8" s="66"/>
      <c r="AH8" s="34">
        <f>SUM(C8:AG8)</f>
        <v>69</v>
      </c>
      <c r="AI8" s="56">
        <f>SUM(D9:AG9)*3/37</f>
        <v>4.621621621621622</v>
      </c>
      <c r="AJ8" s="52"/>
      <c r="AK8" s="52"/>
    </row>
    <row r="9" spans="1:37" s="2" customFormat="1" ht="10.5" thickBot="1">
      <c r="A9" s="102" t="str">
        <f>REPT(Maj!A9,1)</f>
        <v>Jens Mollerup</v>
      </c>
      <c r="B9" s="115">
        <f>September!AH9</f>
        <v>-3.080270270270333</v>
      </c>
      <c r="C9" s="137"/>
      <c r="D9" s="138"/>
      <c r="E9" s="12"/>
      <c r="F9" s="12"/>
      <c r="G9" s="12"/>
      <c r="H9" s="12">
        <v>9.5</v>
      </c>
      <c r="I9" s="12">
        <v>9.5</v>
      </c>
      <c r="J9" s="125">
        <v>9.5</v>
      </c>
      <c r="K9" s="126">
        <v>9.5</v>
      </c>
      <c r="L9" s="12"/>
      <c r="M9" s="12"/>
      <c r="N9" s="12"/>
      <c r="O9" s="12"/>
      <c r="P9" s="12"/>
      <c r="Q9" s="125"/>
      <c r="R9" s="126"/>
      <c r="S9" s="12"/>
      <c r="T9" s="12"/>
      <c r="U9" s="12"/>
      <c r="V9" s="12"/>
      <c r="W9" s="12"/>
      <c r="X9" s="125"/>
      <c r="Y9" s="126"/>
      <c r="Z9" s="12"/>
      <c r="AA9" s="12"/>
      <c r="AB9" s="12"/>
      <c r="AC9" s="12"/>
      <c r="AD9" s="12"/>
      <c r="AE9" s="125"/>
      <c r="AF9" s="126">
        <v>9.5</v>
      </c>
      <c r="AG9" s="67">
        <v>9.5</v>
      </c>
      <c r="AH9" s="58">
        <f>SUM(C9:AG9)</f>
        <v>57</v>
      </c>
      <c r="AI9" s="49">
        <f>SUM(AH8)+(AH9)+(B9)-153.55+AI8+AK9+AJ9+AK8</f>
        <v>-8.008648648648723</v>
      </c>
      <c r="AJ9" s="149"/>
      <c r="AK9" s="116">
        <f>COUNTIF(D9:AG9,"=9,5")*3</f>
        <v>18</v>
      </c>
    </row>
    <row r="10" spans="1:37" s="2" customFormat="1" ht="10.5" thickBot="1">
      <c r="A10" s="32" t="s">
        <v>12</v>
      </c>
      <c r="B10" s="57"/>
      <c r="C10" s="139">
        <f aca="true" t="shared" si="2" ref="C10:AG10">24-C8-C9</f>
        <v>14.5</v>
      </c>
      <c r="D10" s="140">
        <f>24-D8-D9</f>
        <v>14.5</v>
      </c>
      <c r="E10" s="15">
        <f t="shared" si="2"/>
        <v>14</v>
      </c>
      <c r="F10" s="15">
        <f t="shared" si="2"/>
        <v>24</v>
      </c>
      <c r="G10" s="15">
        <f t="shared" si="2"/>
        <v>24</v>
      </c>
      <c r="H10" s="15">
        <f t="shared" si="2"/>
        <v>14.5</v>
      </c>
      <c r="I10" s="15">
        <f t="shared" si="2"/>
        <v>14.5</v>
      </c>
      <c r="J10" s="127">
        <f t="shared" si="2"/>
        <v>14.5</v>
      </c>
      <c r="K10" s="128">
        <f t="shared" si="2"/>
        <v>14.5</v>
      </c>
      <c r="L10" s="15">
        <f t="shared" si="2"/>
        <v>24</v>
      </c>
      <c r="M10" s="15">
        <f t="shared" si="2"/>
        <v>24</v>
      </c>
      <c r="N10" s="15">
        <f t="shared" si="2"/>
        <v>24</v>
      </c>
      <c r="O10" s="15">
        <f t="shared" si="2"/>
        <v>24</v>
      </c>
      <c r="P10" s="15">
        <f t="shared" si="2"/>
        <v>24</v>
      </c>
      <c r="Q10" s="127">
        <f t="shared" si="2"/>
        <v>24</v>
      </c>
      <c r="R10" s="128">
        <f t="shared" si="2"/>
        <v>24</v>
      </c>
      <c r="S10" s="15">
        <f t="shared" si="2"/>
        <v>24</v>
      </c>
      <c r="T10" s="15">
        <f t="shared" si="2"/>
        <v>24</v>
      </c>
      <c r="U10" s="15">
        <f t="shared" si="2"/>
        <v>24</v>
      </c>
      <c r="V10" s="15">
        <f t="shared" si="2"/>
        <v>24</v>
      </c>
      <c r="W10" s="15">
        <f t="shared" si="2"/>
        <v>24</v>
      </c>
      <c r="X10" s="127">
        <f t="shared" si="2"/>
        <v>24</v>
      </c>
      <c r="Y10" s="128">
        <f t="shared" si="2"/>
        <v>24</v>
      </c>
      <c r="Z10" s="15">
        <f t="shared" si="2"/>
        <v>14</v>
      </c>
      <c r="AA10" s="15">
        <f t="shared" si="2"/>
        <v>14</v>
      </c>
      <c r="AB10" s="15">
        <f t="shared" si="2"/>
        <v>14</v>
      </c>
      <c r="AC10" s="15">
        <f t="shared" si="2"/>
        <v>14</v>
      </c>
      <c r="AD10" s="15">
        <f t="shared" si="2"/>
        <v>24</v>
      </c>
      <c r="AE10" s="127">
        <f t="shared" si="2"/>
        <v>24</v>
      </c>
      <c r="AF10" s="128">
        <f t="shared" si="2"/>
        <v>14.5</v>
      </c>
      <c r="AG10" s="16">
        <f t="shared" si="2"/>
        <v>14.5</v>
      </c>
      <c r="AH10" s="32"/>
      <c r="AI10" s="32"/>
      <c r="AJ10" s="52"/>
      <c r="AK10" s="52"/>
    </row>
    <row r="11" spans="1:37" s="2" customFormat="1" ht="10.5" thickBot="1">
      <c r="A11" s="33">
        <v>3</v>
      </c>
      <c r="B11" s="95">
        <f>COUNTIF(C38:AG38,"=3")</f>
        <v>4</v>
      </c>
      <c r="C11" s="135"/>
      <c r="D11" s="136"/>
      <c r="E11" s="9"/>
      <c r="F11" s="9"/>
      <c r="G11" s="9"/>
      <c r="H11" s="9"/>
      <c r="I11" s="9"/>
      <c r="J11" s="123">
        <v>9.5</v>
      </c>
      <c r="K11" s="124">
        <v>9.5</v>
      </c>
      <c r="L11" s="9">
        <v>10</v>
      </c>
      <c r="M11" s="9">
        <v>10</v>
      </c>
      <c r="N11" s="9"/>
      <c r="O11" s="9"/>
      <c r="P11" s="9"/>
      <c r="Q11" s="123"/>
      <c r="R11" s="124"/>
      <c r="S11" s="9"/>
      <c r="T11" s="9"/>
      <c r="U11" s="9"/>
      <c r="V11" s="9"/>
      <c r="W11" s="9"/>
      <c r="X11" s="123"/>
      <c r="Y11" s="124"/>
      <c r="Z11" s="9"/>
      <c r="AA11" s="9"/>
      <c r="AB11" s="9"/>
      <c r="AC11" s="9"/>
      <c r="AD11" s="9"/>
      <c r="AE11" s="123"/>
      <c r="AF11" s="124"/>
      <c r="AG11" s="66"/>
      <c r="AH11" s="34">
        <f>SUM(C11:AG11)</f>
        <v>39</v>
      </c>
      <c r="AI11" s="56">
        <f>SUM(D12:AG12)*3/37</f>
        <v>3.081081081081081</v>
      </c>
      <c r="AJ11" s="52"/>
      <c r="AK11" s="52">
        <v>37</v>
      </c>
    </row>
    <row r="12" spans="1:37" s="2" customFormat="1" ht="10.5" thickBot="1">
      <c r="A12" s="102" t="str">
        <f>REPT(Maj!A12,1)</f>
        <v>Iver</v>
      </c>
      <c r="B12" s="115">
        <f>September!AH12</f>
        <v>10.75594594594591</v>
      </c>
      <c r="C12" s="137"/>
      <c r="D12" s="138">
        <v>9.5</v>
      </c>
      <c r="E12" s="12">
        <v>9.5</v>
      </c>
      <c r="F12" s="12">
        <v>9.5</v>
      </c>
      <c r="G12" s="12">
        <v>9.5</v>
      </c>
      <c r="H12" s="12"/>
      <c r="I12" s="12"/>
      <c r="J12" s="125"/>
      <c r="K12" s="126"/>
      <c r="L12" s="12"/>
      <c r="M12" s="12"/>
      <c r="N12" s="12"/>
      <c r="O12" s="12"/>
      <c r="P12" s="12"/>
      <c r="Q12" s="125"/>
      <c r="R12" s="126"/>
      <c r="S12" s="12"/>
      <c r="T12" s="12"/>
      <c r="U12" s="12"/>
      <c r="V12" s="12"/>
      <c r="W12" s="12"/>
      <c r="X12" s="125"/>
      <c r="Y12" s="126"/>
      <c r="Z12" s="12"/>
      <c r="AA12" s="12"/>
      <c r="AB12" s="12"/>
      <c r="AC12" s="12"/>
      <c r="AD12" s="12"/>
      <c r="AE12" s="125"/>
      <c r="AF12" s="126"/>
      <c r="AG12" s="67"/>
      <c r="AH12" s="58">
        <f>SUM(C12:AG12)</f>
        <v>38</v>
      </c>
      <c r="AI12" s="49">
        <f>SUM(AH11)+(AH12)+(B12)-153.55+AI11+AK12+AJ12+AK11</f>
        <v>-13.71297297297302</v>
      </c>
      <c r="AJ12" s="149"/>
      <c r="AK12" s="116">
        <f>COUNTIF(D12:AG12,"=9,5")*3</f>
        <v>12</v>
      </c>
    </row>
    <row r="13" spans="1:37" s="2" customFormat="1" ht="10.5" thickBot="1">
      <c r="A13" s="32" t="s">
        <v>12</v>
      </c>
      <c r="B13" s="37"/>
      <c r="C13" s="139">
        <f aca="true" t="shared" si="3" ref="C13:AG13">24-C11-C12</f>
        <v>24</v>
      </c>
      <c r="D13" s="140">
        <f>24-D11-D12</f>
        <v>14.5</v>
      </c>
      <c r="E13" s="15">
        <f t="shared" si="3"/>
        <v>14.5</v>
      </c>
      <c r="F13" s="15">
        <f t="shared" si="3"/>
        <v>14.5</v>
      </c>
      <c r="G13" s="15">
        <f t="shared" si="3"/>
        <v>14.5</v>
      </c>
      <c r="H13" s="15">
        <f t="shared" si="3"/>
        <v>24</v>
      </c>
      <c r="I13" s="15">
        <f t="shared" si="3"/>
        <v>24</v>
      </c>
      <c r="J13" s="127">
        <f t="shared" si="3"/>
        <v>14.5</v>
      </c>
      <c r="K13" s="128">
        <f t="shared" si="3"/>
        <v>14.5</v>
      </c>
      <c r="L13" s="15">
        <f t="shared" si="3"/>
        <v>14</v>
      </c>
      <c r="M13" s="15">
        <f t="shared" si="3"/>
        <v>14</v>
      </c>
      <c r="N13" s="15">
        <f t="shared" si="3"/>
        <v>24</v>
      </c>
      <c r="O13" s="15">
        <f t="shared" si="3"/>
        <v>24</v>
      </c>
      <c r="P13" s="15">
        <f t="shared" si="3"/>
        <v>24</v>
      </c>
      <c r="Q13" s="127">
        <f t="shared" si="3"/>
        <v>24</v>
      </c>
      <c r="R13" s="128">
        <f t="shared" si="3"/>
        <v>24</v>
      </c>
      <c r="S13" s="15">
        <f t="shared" si="3"/>
        <v>24</v>
      </c>
      <c r="T13" s="15">
        <f t="shared" si="3"/>
        <v>24</v>
      </c>
      <c r="U13" s="15">
        <f t="shared" si="3"/>
        <v>24</v>
      </c>
      <c r="V13" s="15">
        <f t="shared" si="3"/>
        <v>24</v>
      </c>
      <c r="W13" s="15">
        <f t="shared" si="3"/>
        <v>24</v>
      </c>
      <c r="X13" s="127">
        <f t="shared" si="3"/>
        <v>24</v>
      </c>
      <c r="Y13" s="128">
        <f t="shared" si="3"/>
        <v>24</v>
      </c>
      <c r="Z13" s="15">
        <f t="shared" si="3"/>
        <v>24</v>
      </c>
      <c r="AA13" s="15">
        <f t="shared" si="3"/>
        <v>24</v>
      </c>
      <c r="AB13" s="15">
        <f t="shared" si="3"/>
        <v>24</v>
      </c>
      <c r="AC13" s="15">
        <f t="shared" si="3"/>
        <v>24</v>
      </c>
      <c r="AD13" s="15">
        <f t="shared" si="3"/>
        <v>24</v>
      </c>
      <c r="AE13" s="127">
        <f t="shared" si="3"/>
        <v>24</v>
      </c>
      <c r="AF13" s="128">
        <f t="shared" si="3"/>
        <v>24</v>
      </c>
      <c r="AG13" s="16">
        <f t="shared" si="3"/>
        <v>24</v>
      </c>
      <c r="AH13" s="32"/>
      <c r="AI13" s="32"/>
      <c r="AJ13" s="52"/>
      <c r="AK13" s="52"/>
    </row>
    <row r="14" spans="1:37" s="2" customFormat="1" ht="10.5" thickBot="1">
      <c r="A14" s="33">
        <v>4</v>
      </c>
      <c r="B14" s="95">
        <f>COUNTIF(C38:AG38,"=4")</f>
        <v>8</v>
      </c>
      <c r="C14" s="135"/>
      <c r="D14" s="136"/>
      <c r="E14" s="9"/>
      <c r="F14" s="9"/>
      <c r="G14" s="9"/>
      <c r="H14" s="9"/>
      <c r="I14" s="9"/>
      <c r="J14" s="123"/>
      <c r="K14" s="124"/>
      <c r="L14" s="9"/>
      <c r="M14" s="9"/>
      <c r="N14" s="9"/>
      <c r="O14" s="9"/>
      <c r="P14" s="9"/>
      <c r="Q14" s="123"/>
      <c r="R14" s="124"/>
      <c r="S14" s="9"/>
      <c r="T14" s="9"/>
      <c r="U14" s="9"/>
      <c r="V14" s="9">
        <v>10</v>
      </c>
      <c r="W14" s="9">
        <v>10</v>
      </c>
      <c r="X14" s="123">
        <v>9.5</v>
      </c>
      <c r="Y14" s="124">
        <v>9.5</v>
      </c>
      <c r="Z14" s="9"/>
      <c r="AA14" s="9"/>
      <c r="AB14" s="9"/>
      <c r="AC14" s="9"/>
      <c r="AD14" s="9"/>
      <c r="AE14" s="123"/>
      <c r="AF14" s="124"/>
      <c r="AG14" s="66"/>
      <c r="AH14" s="34">
        <f>SUM(C14:AG14)</f>
        <v>39</v>
      </c>
      <c r="AI14" s="56">
        <f>SUM(D15:AG15)*3/37</f>
        <v>6.162162162162162</v>
      </c>
      <c r="AJ14" s="52"/>
      <c r="AK14" s="52"/>
    </row>
    <row r="15" spans="1:37" s="2" customFormat="1" ht="10.5" thickBot="1">
      <c r="A15" s="102" t="str">
        <f>REPT(Maj!A15,1)</f>
        <v>Pirre</v>
      </c>
      <c r="B15" s="115">
        <f>September!AH15</f>
        <v>24.79864864864861</v>
      </c>
      <c r="C15" s="137"/>
      <c r="D15" s="138"/>
      <c r="E15" s="12"/>
      <c r="F15" s="12"/>
      <c r="G15" s="12"/>
      <c r="H15" s="12"/>
      <c r="I15" s="12"/>
      <c r="J15" s="125"/>
      <c r="K15" s="126"/>
      <c r="L15" s="12"/>
      <c r="M15" s="12"/>
      <c r="N15" s="12"/>
      <c r="O15" s="12"/>
      <c r="P15" s="12">
        <v>9.5</v>
      </c>
      <c r="Q15" s="125">
        <v>9.5</v>
      </c>
      <c r="R15" s="126">
        <v>9.5</v>
      </c>
      <c r="S15" s="12">
        <v>9.5</v>
      </c>
      <c r="T15" s="12"/>
      <c r="U15" s="12"/>
      <c r="V15" s="12"/>
      <c r="W15" s="12"/>
      <c r="X15" s="125"/>
      <c r="Y15" s="126"/>
      <c r="Z15" s="12"/>
      <c r="AA15" s="12"/>
      <c r="AB15" s="12">
        <v>9.5</v>
      </c>
      <c r="AC15" s="12">
        <v>9.5</v>
      </c>
      <c r="AD15" s="12">
        <v>9.5</v>
      </c>
      <c r="AE15" s="125">
        <v>9.5</v>
      </c>
      <c r="AF15" s="126"/>
      <c r="AG15" s="67"/>
      <c r="AH15" s="58">
        <f>SUM(C15:AG15)</f>
        <v>76</v>
      </c>
      <c r="AI15" s="49">
        <f>SUM(AH14)+(AH15)+(B15)-153.55+AI14+AK15+AJ15+AK14</f>
        <v>16.410810810810773</v>
      </c>
      <c r="AJ15" s="149"/>
      <c r="AK15" s="116">
        <f>COUNTIF(D15:AG15,"=9,5")*3</f>
        <v>24</v>
      </c>
    </row>
    <row r="16" spans="1:37" s="2" customFormat="1" ht="10.5" thickBot="1">
      <c r="A16" s="32" t="s">
        <v>12</v>
      </c>
      <c r="B16" s="37"/>
      <c r="C16" s="139">
        <f aca="true" t="shared" si="4" ref="C16:AG16">24-C14-C15</f>
        <v>24</v>
      </c>
      <c r="D16" s="140">
        <f>24-D14-D15</f>
        <v>24</v>
      </c>
      <c r="E16" s="15">
        <f t="shared" si="4"/>
        <v>24</v>
      </c>
      <c r="F16" s="15">
        <f t="shared" si="4"/>
        <v>24</v>
      </c>
      <c r="G16" s="15">
        <f t="shared" si="4"/>
        <v>24</v>
      </c>
      <c r="H16" s="15">
        <f t="shared" si="4"/>
        <v>24</v>
      </c>
      <c r="I16" s="15">
        <f t="shared" si="4"/>
        <v>24</v>
      </c>
      <c r="J16" s="127">
        <f t="shared" si="4"/>
        <v>24</v>
      </c>
      <c r="K16" s="128">
        <f t="shared" si="4"/>
        <v>24</v>
      </c>
      <c r="L16" s="15">
        <f t="shared" si="4"/>
        <v>24</v>
      </c>
      <c r="M16" s="15">
        <f t="shared" si="4"/>
        <v>24</v>
      </c>
      <c r="N16" s="15">
        <f t="shared" si="4"/>
        <v>24</v>
      </c>
      <c r="O16" s="15">
        <f t="shared" si="4"/>
        <v>24</v>
      </c>
      <c r="P16" s="15">
        <f t="shared" si="4"/>
        <v>14.5</v>
      </c>
      <c r="Q16" s="127">
        <f t="shared" si="4"/>
        <v>14.5</v>
      </c>
      <c r="R16" s="128">
        <f t="shared" si="4"/>
        <v>14.5</v>
      </c>
      <c r="S16" s="15">
        <f t="shared" si="4"/>
        <v>14.5</v>
      </c>
      <c r="T16" s="15">
        <f t="shared" si="4"/>
        <v>24</v>
      </c>
      <c r="U16" s="15">
        <f t="shared" si="4"/>
        <v>24</v>
      </c>
      <c r="V16" s="15">
        <f t="shared" si="4"/>
        <v>14</v>
      </c>
      <c r="W16" s="15">
        <f t="shared" si="4"/>
        <v>14</v>
      </c>
      <c r="X16" s="127">
        <f t="shared" si="4"/>
        <v>14.5</v>
      </c>
      <c r="Y16" s="128">
        <f t="shared" si="4"/>
        <v>14.5</v>
      </c>
      <c r="Z16" s="15">
        <f t="shared" si="4"/>
        <v>24</v>
      </c>
      <c r="AA16" s="15">
        <f t="shared" si="4"/>
        <v>24</v>
      </c>
      <c r="AB16" s="15">
        <f t="shared" si="4"/>
        <v>14.5</v>
      </c>
      <c r="AC16" s="15">
        <f t="shared" si="4"/>
        <v>14.5</v>
      </c>
      <c r="AD16" s="15">
        <f t="shared" si="4"/>
        <v>14.5</v>
      </c>
      <c r="AE16" s="127">
        <f t="shared" si="4"/>
        <v>14.5</v>
      </c>
      <c r="AF16" s="128">
        <f t="shared" si="4"/>
        <v>24</v>
      </c>
      <c r="AG16" s="16">
        <f t="shared" si="4"/>
        <v>24</v>
      </c>
      <c r="AH16" s="32"/>
      <c r="AI16" s="32"/>
      <c r="AJ16" s="52"/>
      <c r="AK16" s="52"/>
    </row>
    <row r="17" spans="1:37" s="2" customFormat="1" ht="10.5" thickBot="1">
      <c r="A17" s="33">
        <v>5</v>
      </c>
      <c r="B17" s="95">
        <f>COUNTIF(C38:AG38,"=5")</f>
        <v>4</v>
      </c>
      <c r="C17" s="135"/>
      <c r="D17" s="136"/>
      <c r="E17" s="9"/>
      <c r="F17" s="9">
        <v>10</v>
      </c>
      <c r="G17" s="9">
        <v>10</v>
      </c>
      <c r="H17" s="9">
        <v>10</v>
      </c>
      <c r="I17" s="9">
        <v>10</v>
      </c>
      <c r="J17" s="123"/>
      <c r="K17" s="124"/>
      <c r="L17" s="9"/>
      <c r="M17" s="9"/>
      <c r="N17" s="9"/>
      <c r="O17" s="9"/>
      <c r="P17" s="9"/>
      <c r="Q17" s="123"/>
      <c r="R17" s="124"/>
      <c r="S17" s="9"/>
      <c r="T17" s="9"/>
      <c r="U17" s="9"/>
      <c r="V17" s="9"/>
      <c r="W17" s="9"/>
      <c r="X17" s="123"/>
      <c r="Y17" s="124"/>
      <c r="Z17" s="9"/>
      <c r="AA17" s="9"/>
      <c r="AB17" s="9"/>
      <c r="AC17" s="9"/>
      <c r="AD17" s="9">
        <v>10</v>
      </c>
      <c r="AE17" s="123">
        <v>9.5</v>
      </c>
      <c r="AF17" s="124">
        <v>9.5</v>
      </c>
      <c r="AG17" s="66">
        <v>10</v>
      </c>
      <c r="AH17" s="34">
        <f>SUM(C17:AG17)</f>
        <v>79</v>
      </c>
      <c r="AI17" s="56">
        <f>SUM(D18:AG18)*3/37</f>
        <v>3.081081081081081</v>
      </c>
      <c r="AJ17" s="52"/>
      <c r="AK17" s="52">
        <v>25</v>
      </c>
    </row>
    <row r="18" spans="1:37" s="2" customFormat="1" ht="10.5" thickBot="1">
      <c r="A18" s="102" t="str">
        <f>REPT(Maj!A18,1)</f>
        <v>Flemming K</v>
      </c>
      <c r="B18" s="115">
        <f>September!AH18</f>
        <v>-22.002702702702763</v>
      </c>
      <c r="C18" s="137">
        <v>9.5</v>
      </c>
      <c r="D18" s="138"/>
      <c r="E18" s="12"/>
      <c r="F18" s="12"/>
      <c r="G18" s="12"/>
      <c r="H18" s="12"/>
      <c r="I18" s="12"/>
      <c r="J18" s="125"/>
      <c r="K18" s="126"/>
      <c r="L18" s="12">
        <v>9.5</v>
      </c>
      <c r="M18" s="12">
        <v>9.5</v>
      </c>
      <c r="N18" s="12">
        <v>9.5</v>
      </c>
      <c r="O18" s="12">
        <v>9.5</v>
      </c>
      <c r="P18" s="12"/>
      <c r="Q18" s="125"/>
      <c r="R18" s="126"/>
      <c r="S18" s="12"/>
      <c r="T18" s="12"/>
      <c r="U18" s="12"/>
      <c r="V18" s="12"/>
      <c r="W18" s="12"/>
      <c r="X18" s="125"/>
      <c r="Y18" s="126"/>
      <c r="Z18" s="12"/>
      <c r="AA18" s="12"/>
      <c r="AB18" s="12"/>
      <c r="AC18" s="12"/>
      <c r="AD18" s="12"/>
      <c r="AE18" s="125"/>
      <c r="AF18" s="126"/>
      <c r="AG18" s="67"/>
      <c r="AH18" s="58">
        <f>SUM(C18:AG18)</f>
        <v>47.5</v>
      </c>
      <c r="AI18" s="49">
        <f>SUM(AH17)+(AH18)+(B18)-153.55+AI17+AK18+AJ18+AK17</f>
        <v>-8.971621621621694</v>
      </c>
      <c r="AJ18" s="149"/>
      <c r="AK18" s="116">
        <f>COUNTIF(D18:AG18,"=9,5")*3</f>
        <v>12</v>
      </c>
    </row>
    <row r="19" spans="1:37" s="2" customFormat="1" ht="10.5" thickBot="1">
      <c r="A19" s="32" t="s">
        <v>12</v>
      </c>
      <c r="B19" s="37"/>
      <c r="C19" s="139">
        <f aca="true" t="shared" si="5" ref="C19:AG19">24-C17-C18</f>
        <v>14.5</v>
      </c>
      <c r="D19" s="140">
        <f>24-D17-D18</f>
        <v>24</v>
      </c>
      <c r="E19" s="15">
        <f t="shared" si="5"/>
        <v>24</v>
      </c>
      <c r="F19" s="15">
        <f t="shared" si="5"/>
        <v>14</v>
      </c>
      <c r="G19" s="15">
        <f t="shared" si="5"/>
        <v>14</v>
      </c>
      <c r="H19" s="15">
        <f t="shared" si="5"/>
        <v>14</v>
      </c>
      <c r="I19" s="15">
        <f t="shared" si="5"/>
        <v>14</v>
      </c>
      <c r="J19" s="127">
        <f t="shared" si="5"/>
        <v>24</v>
      </c>
      <c r="K19" s="128">
        <f t="shared" si="5"/>
        <v>24</v>
      </c>
      <c r="L19" s="15">
        <f t="shared" si="5"/>
        <v>14.5</v>
      </c>
      <c r="M19" s="15">
        <f t="shared" si="5"/>
        <v>14.5</v>
      </c>
      <c r="N19" s="15">
        <f t="shared" si="5"/>
        <v>14.5</v>
      </c>
      <c r="O19" s="15">
        <f t="shared" si="5"/>
        <v>14.5</v>
      </c>
      <c r="P19" s="15">
        <f t="shared" si="5"/>
        <v>24</v>
      </c>
      <c r="Q19" s="127">
        <f t="shared" si="5"/>
        <v>24</v>
      </c>
      <c r="R19" s="128">
        <f t="shared" si="5"/>
        <v>24</v>
      </c>
      <c r="S19" s="15">
        <f t="shared" si="5"/>
        <v>24</v>
      </c>
      <c r="T19" s="15">
        <f t="shared" si="5"/>
        <v>24</v>
      </c>
      <c r="U19" s="15">
        <f t="shared" si="5"/>
        <v>24</v>
      </c>
      <c r="V19" s="15">
        <f t="shared" si="5"/>
        <v>24</v>
      </c>
      <c r="W19" s="15">
        <f t="shared" si="5"/>
        <v>24</v>
      </c>
      <c r="X19" s="127">
        <f t="shared" si="5"/>
        <v>24</v>
      </c>
      <c r="Y19" s="128">
        <f t="shared" si="5"/>
        <v>24</v>
      </c>
      <c r="Z19" s="15">
        <f t="shared" si="5"/>
        <v>24</v>
      </c>
      <c r="AA19" s="15">
        <f t="shared" si="5"/>
        <v>24</v>
      </c>
      <c r="AB19" s="15">
        <f t="shared" si="5"/>
        <v>24</v>
      </c>
      <c r="AC19" s="15">
        <f t="shared" si="5"/>
        <v>24</v>
      </c>
      <c r="AD19" s="15">
        <f t="shared" si="5"/>
        <v>14</v>
      </c>
      <c r="AE19" s="127">
        <f t="shared" si="5"/>
        <v>14.5</v>
      </c>
      <c r="AF19" s="128">
        <f t="shared" si="5"/>
        <v>14.5</v>
      </c>
      <c r="AG19" s="16">
        <f t="shared" si="5"/>
        <v>14</v>
      </c>
      <c r="AH19" s="32"/>
      <c r="AI19" s="32"/>
      <c r="AJ19" s="52"/>
      <c r="AK19" s="52"/>
    </row>
    <row r="20" spans="1:37" s="2" customFormat="1" ht="10.5" thickBot="1">
      <c r="A20" s="33">
        <v>6</v>
      </c>
      <c r="B20" s="95">
        <f>COUNTIF(C38:AG38,"=6")</f>
        <v>6</v>
      </c>
      <c r="C20" s="135">
        <v>9.5</v>
      </c>
      <c r="D20" s="136"/>
      <c r="E20" s="9"/>
      <c r="F20" s="9"/>
      <c r="G20" s="9"/>
      <c r="H20" s="9"/>
      <c r="I20" s="9"/>
      <c r="J20" s="123"/>
      <c r="K20" s="124"/>
      <c r="L20" s="9"/>
      <c r="M20" s="9"/>
      <c r="N20" s="9"/>
      <c r="O20" s="9"/>
      <c r="P20" s="9"/>
      <c r="Q20" s="123"/>
      <c r="R20" s="124">
        <v>9.5</v>
      </c>
      <c r="S20" s="9">
        <v>10</v>
      </c>
      <c r="T20" s="9">
        <v>10</v>
      </c>
      <c r="U20" s="9">
        <v>10</v>
      </c>
      <c r="V20" s="9"/>
      <c r="W20" s="9"/>
      <c r="X20" s="123"/>
      <c r="Y20" s="124"/>
      <c r="Z20" s="9"/>
      <c r="AA20" s="9"/>
      <c r="AB20" s="9"/>
      <c r="AC20" s="9"/>
      <c r="AD20" s="9"/>
      <c r="AE20" s="123"/>
      <c r="AF20" s="124"/>
      <c r="AG20" s="66"/>
      <c r="AH20" s="34">
        <f>SUM(C20:AG20)</f>
        <v>49</v>
      </c>
      <c r="AI20" s="56">
        <f>SUM(D21:AG21)*3/37</f>
        <v>6.162162162162162</v>
      </c>
      <c r="AJ20" s="52"/>
      <c r="AK20" s="52"/>
    </row>
    <row r="21" spans="1:37" s="2" customFormat="1" ht="10.5" thickBot="1">
      <c r="A21" s="102" t="str">
        <f>REPT(Maj!A21,1)</f>
        <v>JanRønn</v>
      </c>
      <c r="B21" s="115">
        <f>September!AH21</f>
        <v>20.06864864864862</v>
      </c>
      <c r="C21" s="137"/>
      <c r="D21" s="138"/>
      <c r="E21" s="12"/>
      <c r="F21" s="12"/>
      <c r="G21" s="12"/>
      <c r="H21" s="12"/>
      <c r="I21" s="12"/>
      <c r="J21" s="125">
        <v>9.5</v>
      </c>
      <c r="K21" s="126">
        <v>9.5</v>
      </c>
      <c r="L21" s="12">
        <v>9.5</v>
      </c>
      <c r="M21" s="12">
        <v>9.5</v>
      </c>
      <c r="N21" s="12"/>
      <c r="O21" s="12"/>
      <c r="P21" s="12"/>
      <c r="Q21" s="125"/>
      <c r="R21" s="126"/>
      <c r="S21" s="12"/>
      <c r="T21" s="12"/>
      <c r="U21" s="12"/>
      <c r="V21" s="12"/>
      <c r="W21" s="12"/>
      <c r="X21" s="125">
        <v>9.5</v>
      </c>
      <c r="Y21" s="126">
        <v>9.5</v>
      </c>
      <c r="Z21" s="12">
        <v>9.5</v>
      </c>
      <c r="AA21" s="12">
        <v>9.5</v>
      </c>
      <c r="AB21" s="12"/>
      <c r="AC21" s="12"/>
      <c r="AD21" s="12"/>
      <c r="AE21" s="125"/>
      <c r="AF21" s="126"/>
      <c r="AG21" s="67"/>
      <c r="AH21" s="58">
        <f>SUM(C21:AG21)</f>
        <v>76</v>
      </c>
      <c r="AI21" s="49">
        <f>SUM(AH20)+(AH21)+(B21)-153.55+AI20+AK21+AJ21+AK20</f>
        <v>21.680810810810755</v>
      </c>
      <c r="AJ21" s="149"/>
      <c r="AK21" s="116">
        <f>COUNTIF(D21:AG21,"=9,5")*3</f>
        <v>24</v>
      </c>
    </row>
    <row r="22" spans="1:37" s="2" customFormat="1" ht="10.5" thickBot="1">
      <c r="A22" s="32" t="s">
        <v>12</v>
      </c>
      <c r="B22" s="37"/>
      <c r="C22" s="139">
        <f aca="true" t="shared" si="6" ref="C22:AG22">24-C20-C21</f>
        <v>14.5</v>
      </c>
      <c r="D22" s="140">
        <f>24-D20-D21</f>
        <v>24</v>
      </c>
      <c r="E22" s="15">
        <f t="shared" si="6"/>
        <v>24</v>
      </c>
      <c r="F22" s="15">
        <f t="shared" si="6"/>
        <v>24</v>
      </c>
      <c r="G22" s="15">
        <f t="shared" si="6"/>
        <v>24</v>
      </c>
      <c r="H22" s="15">
        <f t="shared" si="6"/>
        <v>24</v>
      </c>
      <c r="I22" s="15">
        <v>6</v>
      </c>
      <c r="J22" s="127">
        <f t="shared" si="6"/>
        <v>14.5</v>
      </c>
      <c r="K22" s="128">
        <f t="shared" si="6"/>
        <v>14.5</v>
      </c>
      <c r="L22" s="15">
        <f t="shared" si="6"/>
        <v>14.5</v>
      </c>
      <c r="M22" s="15">
        <f t="shared" si="6"/>
        <v>14.5</v>
      </c>
      <c r="N22" s="15">
        <f t="shared" si="6"/>
        <v>24</v>
      </c>
      <c r="O22" s="15">
        <f t="shared" si="6"/>
        <v>24</v>
      </c>
      <c r="P22" s="15">
        <f t="shared" si="6"/>
        <v>24</v>
      </c>
      <c r="Q22" s="127">
        <f t="shared" si="6"/>
        <v>24</v>
      </c>
      <c r="R22" s="128">
        <f t="shared" si="6"/>
        <v>14.5</v>
      </c>
      <c r="S22" s="15">
        <f t="shared" si="6"/>
        <v>14</v>
      </c>
      <c r="T22" s="15">
        <f t="shared" si="6"/>
        <v>14</v>
      </c>
      <c r="U22" s="15">
        <f t="shared" si="6"/>
        <v>14</v>
      </c>
      <c r="V22" s="15">
        <f t="shared" si="6"/>
        <v>24</v>
      </c>
      <c r="W22" s="15">
        <f t="shared" si="6"/>
        <v>24</v>
      </c>
      <c r="X22" s="127">
        <f t="shared" si="6"/>
        <v>14.5</v>
      </c>
      <c r="Y22" s="128">
        <f t="shared" si="6"/>
        <v>14.5</v>
      </c>
      <c r="Z22" s="15">
        <f t="shared" si="6"/>
        <v>14.5</v>
      </c>
      <c r="AA22" s="15">
        <f t="shared" si="6"/>
        <v>14.5</v>
      </c>
      <c r="AB22" s="15">
        <f t="shared" si="6"/>
        <v>24</v>
      </c>
      <c r="AC22" s="15">
        <f t="shared" si="6"/>
        <v>24</v>
      </c>
      <c r="AD22" s="15">
        <f t="shared" si="6"/>
        <v>24</v>
      </c>
      <c r="AE22" s="127">
        <f t="shared" si="6"/>
        <v>24</v>
      </c>
      <c r="AF22" s="128">
        <f t="shared" si="6"/>
        <v>24</v>
      </c>
      <c r="AG22" s="16">
        <f t="shared" si="6"/>
        <v>24</v>
      </c>
      <c r="AH22" s="32"/>
      <c r="AI22" s="32"/>
      <c r="AJ22" s="52"/>
      <c r="AK22" s="52"/>
    </row>
    <row r="23" spans="1:37" s="2" customFormat="1" ht="10.5" thickBot="1">
      <c r="A23" s="33">
        <v>7</v>
      </c>
      <c r="B23" s="34"/>
      <c r="C23" s="135"/>
      <c r="D23" s="136">
        <v>9.5</v>
      </c>
      <c r="E23" s="9">
        <v>10</v>
      </c>
      <c r="F23" s="9">
        <v>10</v>
      </c>
      <c r="G23" s="9">
        <v>10</v>
      </c>
      <c r="H23" s="9"/>
      <c r="I23" s="9"/>
      <c r="J23" s="123"/>
      <c r="K23" s="124"/>
      <c r="L23" s="9"/>
      <c r="M23" s="9"/>
      <c r="N23" s="9"/>
      <c r="O23" s="9"/>
      <c r="P23" s="9">
        <v>10</v>
      </c>
      <c r="Q23" s="123">
        <v>9.5</v>
      </c>
      <c r="R23" s="124">
        <v>9.5</v>
      </c>
      <c r="S23" s="9">
        <v>10</v>
      </c>
      <c r="T23" s="9"/>
      <c r="U23" s="9"/>
      <c r="V23" s="9"/>
      <c r="W23" s="9"/>
      <c r="X23" s="123"/>
      <c r="Y23" s="124"/>
      <c r="Z23" s="9"/>
      <c r="AA23" s="9"/>
      <c r="AB23" s="9">
        <v>10</v>
      </c>
      <c r="AC23" s="9">
        <v>10</v>
      </c>
      <c r="AD23" s="9">
        <v>10</v>
      </c>
      <c r="AE23" s="123">
        <v>9.5</v>
      </c>
      <c r="AF23" s="124"/>
      <c r="AG23" s="66"/>
      <c r="AH23" s="34">
        <f>SUM(C23:AG23)</f>
        <v>118</v>
      </c>
      <c r="AI23" s="56">
        <f>SUM(D24:AG24)*3/37</f>
        <v>3.081081081081081</v>
      </c>
      <c r="AJ23" s="52"/>
      <c r="AK23" s="52"/>
    </row>
    <row r="24" spans="1:37" s="2" customFormat="1" ht="10.5" thickBot="1">
      <c r="A24" s="102" t="str">
        <f>REPT(Maj!A24,1)</f>
        <v>Sven B</v>
      </c>
      <c r="B24" s="115">
        <f>September!AH24</f>
        <v>-4.711351351351424</v>
      </c>
      <c r="C24" s="137"/>
      <c r="D24" s="138"/>
      <c r="E24" s="12"/>
      <c r="F24" s="12"/>
      <c r="G24" s="12"/>
      <c r="H24" s="12"/>
      <c r="I24" s="12"/>
      <c r="J24" s="125"/>
      <c r="K24" s="126"/>
      <c r="L24" s="12"/>
      <c r="M24" s="12"/>
      <c r="N24" s="12"/>
      <c r="O24" s="12"/>
      <c r="P24" s="12"/>
      <c r="Q24" s="125"/>
      <c r="R24" s="126"/>
      <c r="S24" s="12"/>
      <c r="T24" s="12"/>
      <c r="U24" s="12"/>
      <c r="V24" s="12">
        <v>9.5</v>
      </c>
      <c r="W24" s="12">
        <v>9.5</v>
      </c>
      <c r="X24" s="125">
        <v>9.5</v>
      </c>
      <c r="Y24" s="126">
        <v>9.5</v>
      </c>
      <c r="Z24" s="12"/>
      <c r="AA24" s="12"/>
      <c r="AB24" s="12"/>
      <c r="AC24" s="12"/>
      <c r="AD24" s="12"/>
      <c r="AE24" s="125"/>
      <c r="AF24" s="126"/>
      <c r="AG24" s="67"/>
      <c r="AH24" s="58">
        <f>SUM(C24:AG24)</f>
        <v>38</v>
      </c>
      <c r="AI24" s="49">
        <f>SUM(AH23)+(AH24)+(B24)-153.55+AI23+AK24+AJ24+AK23</f>
        <v>0.8197297297296449</v>
      </c>
      <c r="AJ24" s="149"/>
      <c r="AK24" s="50"/>
    </row>
    <row r="25" spans="1:37" s="2" customFormat="1" ht="10.5" thickBot="1">
      <c r="A25" s="32" t="s">
        <v>12</v>
      </c>
      <c r="B25" s="37"/>
      <c r="C25" s="139">
        <f aca="true" t="shared" si="7" ref="C25:AG25">24-C23-C24</f>
        <v>24</v>
      </c>
      <c r="D25" s="140">
        <f>24-D23-D24</f>
        <v>14.5</v>
      </c>
      <c r="E25" s="15">
        <f t="shared" si="7"/>
        <v>14</v>
      </c>
      <c r="F25" s="15">
        <f t="shared" si="7"/>
        <v>14</v>
      </c>
      <c r="G25" s="15">
        <f t="shared" si="7"/>
        <v>14</v>
      </c>
      <c r="H25" s="15">
        <f t="shared" si="7"/>
        <v>24</v>
      </c>
      <c r="I25" s="15">
        <f t="shared" si="7"/>
        <v>24</v>
      </c>
      <c r="J25" s="127">
        <f t="shared" si="7"/>
        <v>24</v>
      </c>
      <c r="K25" s="128">
        <f t="shared" si="7"/>
        <v>24</v>
      </c>
      <c r="L25" s="15">
        <f t="shared" si="7"/>
        <v>24</v>
      </c>
      <c r="M25" s="15">
        <f t="shared" si="7"/>
        <v>24</v>
      </c>
      <c r="N25" s="15">
        <f t="shared" si="7"/>
        <v>24</v>
      </c>
      <c r="O25" s="15">
        <f t="shared" si="7"/>
        <v>24</v>
      </c>
      <c r="P25" s="15">
        <f t="shared" si="7"/>
        <v>14</v>
      </c>
      <c r="Q25" s="127">
        <f t="shared" si="7"/>
        <v>14.5</v>
      </c>
      <c r="R25" s="128">
        <f t="shared" si="7"/>
        <v>14.5</v>
      </c>
      <c r="S25" s="15">
        <f t="shared" si="7"/>
        <v>14</v>
      </c>
      <c r="T25" s="15">
        <f t="shared" si="7"/>
        <v>24</v>
      </c>
      <c r="U25" s="15">
        <f t="shared" si="7"/>
        <v>24</v>
      </c>
      <c r="V25" s="15">
        <f t="shared" si="7"/>
        <v>14.5</v>
      </c>
      <c r="W25" s="15">
        <f t="shared" si="7"/>
        <v>14.5</v>
      </c>
      <c r="X25" s="127">
        <f t="shared" si="7"/>
        <v>14.5</v>
      </c>
      <c r="Y25" s="128">
        <f t="shared" si="7"/>
        <v>14.5</v>
      </c>
      <c r="Z25" s="15">
        <f t="shared" si="7"/>
        <v>24</v>
      </c>
      <c r="AA25" s="15">
        <f t="shared" si="7"/>
        <v>24</v>
      </c>
      <c r="AB25" s="15">
        <f t="shared" si="7"/>
        <v>14</v>
      </c>
      <c r="AC25" s="15">
        <f t="shared" si="7"/>
        <v>14</v>
      </c>
      <c r="AD25" s="15">
        <f t="shared" si="7"/>
        <v>14</v>
      </c>
      <c r="AE25" s="127">
        <f t="shared" si="7"/>
        <v>14.5</v>
      </c>
      <c r="AF25" s="128">
        <f t="shared" si="7"/>
        <v>24</v>
      </c>
      <c r="AG25" s="16">
        <f t="shared" si="7"/>
        <v>24</v>
      </c>
      <c r="AH25" s="32"/>
      <c r="AI25" s="32"/>
      <c r="AJ25" s="52"/>
      <c r="AK25" s="52"/>
    </row>
    <row r="26" spans="1:37" s="2" customFormat="1" ht="10.5" thickBot="1">
      <c r="A26" s="33">
        <v>8</v>
      </c>
      <c r="B26" s="34"/>
      <c r="C26" s="135"/>
      <c r="D26" s="136"/>
      <c r="E26" s="9"/>
      <c r="F26" s="9"/>
      <c r="G26" s="9"/>
      <c r="H26" s="9"/>
      <c r="I26" s="9"/>
      <c r="J26" s="123"/>
      <c r="K26" s="124"/>
      <c r="L26" s="9">
        <v>10</v>
      </c>
      <c r="M26" s="9">
        <v>10</v>
      </c>
      <c r="N26" s="9">
        <v>10</v>
      </c>
      <c r="O26" s="9">
        <v>10</v>
      </c>
      <c r="P26" s="9"/>
      <c r="Q26" s="123"/>
      <c r="R26" s="124"/>
      <c r="S26" s="9"/>
      <c r="T26" s="9"/>
      <c r="U26" s="9"/>
      <c r="V26" s="9"/>
      <c r="W26" s="9"/>
      <c r="X26" s="123"/>
      <c r="Y26" s="124"/>
      <c r="Z26" s="9"/>
      <c r="AA26" s="9"/>
      <c r="AB26" s="9"/>
      <c r="AC26" s="9"/>
      <c r="AD26" s="9"/>
      <c r="AE26" s="123"/>
      <c r="AF26" s="124"/>
      <c r="AG26" s="66"/>
      <c r="AH26" s="34">
        <f>SUM(C26:AG26)</f>
        <v>40</v>
      </c>
      <c r="AI26" s="56">
        <f>SUM(D27:AG27)*3/37</f>
        <v>6.162162162162162</v>
      </c>
      <c r="AJ26" s="52"/>
      <c r="AK26" s="52"/>
    </row>
    <row r="27" spans="1:37" s="2" customFormat="1" ht="10.5" thickBot="1">
      <c r="A27" s="102" t="str">
        <f>REPT(Maj!A27,1)</f>
        <v>Christian</v>
      </c>
      <c r="B27" s="115">
        <f>September!AH27</f>
        <v>-8.600810810810884</v>
      </c>
      <c r="C27" s="137"/>
      <c r="D27" s="138"/>
      <c r="E27" s="12"/>
      <c r="F27" s="12">
        <v>9.5</v>
      </c>
      <c r="G27" s="12">
        <v>9.5</v>
      </c>
      <c r="H27" s="12">
        <v>9.5</v>
      </c>
      <c r="I27" s="12">
        <v>9.5</v>
      </c>
      <c r="J27" s="125"/>
      <c r="K27" s="126"/>
      <c r="L27" s="12"/>
      <c r="M27" s="12"/>
      <c r="N27" s="12"/>
      <c r="O27" s="12"/>
      <c r="P27" s="12"/>
      <c r="Q27" s="125"/>
      <c r="R27" s="126">
        <v>9.5</v>
      </c>
      <c r="S27" s="12">
        <v>9.5</v>
      </c>
      <c r="T27" s="12">
        <v>9.5</v>
      </c>
      <c r="U27" s="12">
        <v>9.5</v>
      </c>
      <c r="V27" s="12"/>
      <c r="W27" s="12"/>
      <c r="X27" s="125"/>
      <c r="Y27" s="126"/>
      <c r="Z27" s="12"/>
      <c r="AA27" s="12"/>
      <c r="AB27" s="12"/>
      <c r="AC27" s="12"/>
      <c r="AD27" s="12"/>
      <c r="AE27" s="125"/>
      <c r="AF27" s="126"/>
      <c r="AG27" s="67"/>
      <c r="AH27" s="58">
        <f>SUM(C27:AG27)</f>
        <v>76</v>
      </c>
      <c r="AI27" s="49">
        <f>SUM(AH26)+(AH27)+(B27)-153.55+AI26+AK27+AJ27+AK26</f>
        <v>0.011351351351265748</v>
      </c>
      <c r="AJ27" s="149"/>
      <c r="AK27" s="152">
        <v>40</v>
      </c>
    </row>
    <row r="28" spans="1:37" s="2" customFormat="1" ht="10.5" thickBot="1">
      <c r="A28" s="32" t="s">
        <v>12</v>
      </c>
      <c r="B28" s="37"/>
      <c r="C28" s="139">
        <f aca="true" t="shared" si="8" ref="C28:AG28">24-C26-C27</f>
        <v>24</v>
      </c>
      <c r="D28" s="140">
        <f>24-D26-D27</f>
        <v>24</v>
      </c>
      <c r="E28" s="15">
        <f t="shared" si="8"/>
        <v>24</v>
      </c>
      <c r="F28" s="15">
        <f t="shared" si="8"/>
        <v>14.5</v>
      </c>
      <c r="G28" s="15">
        <f t="shared" si="8"/>
        <v>14.5</v>
      </c>
      <c r="H28" s="15">
        <f t="shared" si="8"/>
        <v>14.5</v>
      </c>
      <c r="I28" s="15">
        <f t="shared" si="8"/>
        <v>14.5</v>
      </c>
      <c r="J28" s="127">
        <f t="shared" si="8"/>
        <v>24</v>
      </c>
      <c r="K28" s="128">
        <f t="shared" si="8"/>
        <v>24</v>
      </c>
      <c r="L28" s="15">
        <f t="shared" si="8"/>
        <v>14</v>
      </c>
      <c r="M28" s="15">
        <f t="shared" si="8"/>
        <v>14</v>
      </c>
      <c r="N28" s="15">
        <f t="shared" si="8"/>
        <v>14</v>
      </c>
      <c r="O28" s="15">
        <f t="shared" si="8"/>
        <v>14</v>
      </c>
      <c r="P28" s="15">
        <f t="shared" si="8"/>
        <v>24</v>
      </c>
      <c r="Q28" s="127">
        <f t="shared" si="8"/>
        <v>24</v>
      </c>
      <c r="R28" s="128">
        <f t="shared" si="8"/>
        <v>14.5</v>
      </c>
      <c r="S28" s="15">
        <f t="shared" si="8"/>
        <v>14.5</v>
      </c>
      <c r="T28" s="15">
        <f t="shared" si="8"/>
        <v>14.5</v>
      </c>
      <c r="U28" s="15">
        <f t="shared" si="8"/>
        <v>14.5</v>
      </c>
      <c r="V28" s="15">
        <f t="shared" si="8"/>
        <v>24</v>
      </c>
      <c r="W28" s="15">
        <f t="shared" si="8"/>
        <v>24</v>
      </c>
      <c r="X28" s="127">
        <f t="shared" si="8"/>
        <v>24</v>
      </c>
      <c r="Y28" s="128">
        <f t="shared" si="8"/>
        <v>24</v>
      </c>
      <c r="Z28" s="15">
        <f t="shared" si="8"/>
        <v>24</v>
      </c>
      <c r="AA28" s="15">
        <f t="shared" si="8"/>
        <v>24</v>
      </c>
      <c r="AB28" s="15">
        <f t="shared" si="8"/>
        <v>24</v>
      </c>
      <c r="AC28" s="15">
        <f t="shared" si="8"/>
        <v>24</v>
      </c>
      <c r="AD28" s="15">
        <f t="shared" si="8"/>
        <v>24</v>
      </c>
      <c r="AE28" s="127">
        <f t="shared" si="8"/>
        <v>24</v>
      </c>
      <c r="AF28" s="128">
        <f t="shared" si="8"/>
        <v>24</v>
      </c>
      <c r="AG28" s="16">
        <f t="shared" si="8"/>
        <v>24</v>
      </c>
      <c r="AH28" s="32"/>
      <c r="AI28" s="32"/>
      <c r="AJ28" s="52"/>
      <c r="AK28" s="52"/>
    </row>
    <row r="29" spans="1:37" s="2" customFormat="1" ht="10.5" thickBot="1">
      <c r="A29" s="33">
        <v>9</v>
      </c>
      <c r="B29" s="34"/>
      <c r="C29" s="135"/>
      <c r="D29" s="136"/>
      <c r="E29" s="9"/>
      <c r="F29" s="9"/>
      <c r="G29" s="9"/>
      <c r="H29" s="9"/>
      <c r="I29" s="9"/>
      <c r="J29" s="123"/>
      <c r="K29" s="124"/>
      <c r="L29" s="9"/>
      <c r="M29" s="9"/>
      <c r="N29" s="9"/>
      <c r="O29" s="9"/>
      <c r="P29" s="9"/>
      <c r="Q29" s="123"/>
      <c r="R29" s="124"/>
      <c r="S29" s="9"/>
      <c r="T29" s="9">
        <v>10</v>
      </c>
      <c r="U29" s="9">
        <v>10</v>
      </c>
      <c r="V29" s="9">
        <v>10</v>
      </c>
      <c r="W29" s="9">
        <v>10</v>
      </c>
      <c r="X29" s="123"/>
      <c r="Y29" s="124"/>
      <c r="Z29" s="9"/>
      <c r="AA29" s="9"/>
      <c r="AB29" s="9"/>
      <c r="AC29" s="9"/>
      <c r="AD29" s="9"/>
      <c r="AE29" s="123"/>
      <c r="AF29" s="124">
        <v>9.5</v>
      </c>
      <c r="AG29" s="66">
        <v>10</v>
      </c>
      <c r="AH29" s="34">
        <f>SUM(C29:AG29)</f>
        <v>59.5</v>
      </c>
      <c r="AI29" s="56">
        <f>SUM(D30:AG30)*3/37</f>
        <v>7.702702702702703</v>
      </c>
      <c r="AJ29" s="52"/>
      <c r="AK29" s="52"/>
    </row>
    <row r="30" spans="1:37" s="2" customFormat="1" ht="10.5" thickBot="1">
      <c r="A30" s="102" t="str">
        <f>REPT(Maj!A30,1)</f>
        <v>Villy</v>
      </c>
      <c r="B30" s="115">
        <f>September!AH30</f>
        <v>-22.252162162162207</v>
      </c>
      <c r="C30" s="137">
        <v>9.5</v>
      </c>
      <c r="D30" s="138">
        <v>9.5</v>
      </c>
      <c r="E30" s="12">
        <v>9.5</v>
      </c>
      <c r="F30" s="12"/>
      <c r="G30" s="12"/>
      <c r="H30" s="12"/>
      <c r="I30" s="12"/>
      <c r="J30" s="125"/>
      <c r="K30" s="126"/>
      <c r="L30" s="12"/>
      <c r="M30" s="12"/>
      <c r="N30" s="12">
        <v>9.5</v>
      </c>
      <c r="O30" s="12">
        <v>9.5</v>
      </c>
      <c r="P30" s="12">
        <v>9.5</v>
      </c>
      <c r="Q30" s="125">
        <v>9.5</v>
      </c>
      <c r="R30" s="126"/>
      <c r="S30" s="12"/>
      <c r="T30" s="12"/>
      <c r="U30" s="12"/>
      <c r="V30" s="12"/>
      <c r="W30" s="12"/>
      <c r="X30" s="125"/>
      <c r="Y30" s="126"/>
      <c r="Z30" s="12">
        <v>9.5</v>
      </c>
      <c r="AA30" s="12">
        <v>9.5</v>
      </c>
      <c r="AB30" s="12">
        <v>9.5</v>
      </c>
      <c r="AC30" s="12">
        <v>9.5</v>
      </c>
      <c r="AD30" s="12"/>
      <c r="AE30" s="125"/>
      <c r="AF30" s="126"/>
      <c r="AG30" s="67"/>
      <c r="AH30" s="58">
        <f>SUM(C30:AG30)</f>
        <v>104.5</v>
      </c>
      <c r="AI30" s="49">
        <f>SUM(AH29)+(AH30)+(B30)-153.55+AI29+AK30+AJ30+AK29</f>
        <v>-4.09945945945953</v>
      </c>
      <c r="AJ30" s="149"/>
      <c r="AK30" s="50"/>
    </row>
    <row r="31" spans="1:37" s="2" customFormat="1" ht="10.5" thickBot="1">
      <c r="A31" s="32" t="s">
        <v>12</v>
      </c>
      <c r="B31" s="37"/>
      <c r="C31" s="139">
        <f aca="true" t="shared" si="9" ref="C31:AG31">24-C29-C30</f>
        <v>14.5</v>
      </c>
      <c r="D31" s="140">
        <f>24-D29-D30</f>
        <v>14.5</v>
      </c>
      <c r="E31" s="15">
        <f t="shared" si="9"/>
        <v>14.5</v>
      </c>
      <c r="F31" s="15">
        <f t="shared" si="9"/>
        <v>24</v>
      </c>
      <c r="G31" s="15">
        <f t="shared" si="9"/>
        <v>24</v>
      </c>
      <c r="H31" s="15">
        <f t="shared" si="9"/>
        <v>24</v>
      </c>
      <c r="I31" s="15">
        <f t="shared" si="9"/>
        <v>24</v>
      </c>
      <c r="J31" s="127">
        <f t="shared" si="9"/>
        <v>24</v>
      </c>
      <c r="K31" s="128">
        <f t="shared" si="9"/>
        <v>24</v>
      </c>
      <c r="L31" s="15">
        <f t="shared" si="9"/>
        <v>24</v>
      </c>
      <c r="M31" s="15">
        <f t="shared" si="9"/>
        <v>24</v>
      </c>
      <c r="N31" s="15">
        <f t="shared" si="9"/>
        <v>14.5</v>
      </c>
      <c r="O31" s="15">
        <f t="shared" si="9"/>
        <v>14.5</v>
      </c>
      <c r="P31" s="15">
        <f t="shared" si="9"/>
        <v>14.5</v>
      </c>
      <c r="Q31" s="127">
        <f t="shared" si="9"/>
        <v>14.5</v>
      </c>
      <c r="R31" s="128">
        <f t="shared" si="9"/>
        <v>24</v>
      </c>
      <c r="S31" s="15">
        <f t="shared" si="9"/>
        <v>24</v>
      </c>
      <c r="T31" s="15">
        <f t="shared" si="9"/>
        <v>14</v>
      </c>
      <c r="U31" s="15">
        <f t="shared" si="9"/>
        <v>14</v>
      </c>
      <c r="V31" s="15">
        <f t="shared" si="9"/>
        <v>14</v>
      </c>
      <c r="W31" s="15">
        <f t="shared" si="9"/>
        <v>14</v>
      </c>
      <c r="X31" s="127">
        <f t="shared" si="9"/>
        <v>24</v>
      </c>
      <c r="Y31" s="128">
        <f t="shared" si="9"/>
        <v>24</v>
      </c>
      <c r="Z31" s="15">
        <f t="shared" si="9"/>
        <v>14.5</v>
      </c>
      <c r="AA31" s="15">
        <f t="shared" si="9"/>
        <v>14.5</v>
      </c>
      <c r="AB31" s="15">
        <f t="shared" si="9"/>
        <v>14.5</v>
      </c>
      <c r="AC31" s="15">
        <f t="shared" si="9"/>
        <v>14.5</v>
      </c>
      <c r="AD31" s="15">
        <f t="shared" si="9"/>
        <v>24</v>
      </c>
      <c r="AE31" s="127">
        <f t="shared" si="9"/>
        <v>24</v>
      </c>
      <c r="AF31" s="128">
        <f t="shared" si="9"/>
        <v>14.5</v>
      </c>
      <c r="AG31" s="16">
        <f t="shared" si="9"/>
        <v>14</v>
      </c>
      <c r="AH31" s="32"/>
      <c r="AI31" s="32"/>
      <c r="AJ31" s="52"/>
      <c r="AK31" s="52"/>
    </row>
    <row r="32" spans="1:37" s="2" customFormat="1" ht="10.5" thickBot="1">
      <c r="A32" s="33">
        <v>10</v>
      </c>
      <c r="B32" s="38"/>
      <c r="C32" s="135"/>
      <c r="D32" s="136"/>
      <c r="E32" s="9"/>
      <c r="F32" s="9"/>
      <c r="G32" s="9"/>
      <c r="H32" s="9">
        <v>10</v>
      </c>
      <c r="I32" s="9">
        <v>10</v>
      </c>
      <c r="J32" s="123">
        <v>9.5</v>
      </c>
      <c r="K32" s="124">
        <v>9.5</v>
      </c>
      <c r="L32" s="9"/>
      <c r="M32" s="9"/>
      <c r="N32" s="9"/>
      <c r="O32" s="9"/>
      <c r="P32" s="9"/>
      <c r="Q32" s="123"/>
      <c r="R32" s="124"/>
      <c r="S32" s="9"/>
      <c r="T32" s="9"/>
      <c r="U32" s="9"/>
      <c r="V32" s="9"/>
      <c r="W32" s="9"/>
      <c r="X32" s="123">
        <v>9.5</v>
      </c>
      <c r="Y32" s="124">
        <v>9.5</v>
      </c>
      <c r="Z32" s="9">
        <v>10</v>
      </c>
      <c r="AA32" s="9">
        <v>10</v>
      </c>
      <c r="AB32" s="9"/>
      <c r="AC32" s="9"/>
      <c r="AD32" s="9"/>
      <c r="AE32" s="123"/>
      <c r="AF32" s="124"/>
      <c r="AG32" s="66"/>
      <c r="AH32" s="34">
        <f>SUM(C32:AG32)</f>
        <v>78</v>
      </c>
      <c r="AI32" s="56">
        <f>SUM(D33:AG33)*3/37</f>
        <v>3.081081081081081</v>
      </c>
      <c r="AJ32" s="52"/>
      <c r="AK32" s="52"/>
    </row>
    <row r="33" spans="1:37" s="2" customFormat="1" ht="10.5" thickBot="1">
      <c r="A33" s="102" t="str">
        <f>REPT(Maj!A33,1)</f>
        <v>Jens Falsig</v>
      </c>
      <c r="B33" s="115">
        <f>September!AH33</f>
        <v>12.679189189189156</v>
      </c>
      <c r="C33" s="137"/>
      <c r="D33" s="138"/>
      <c r="E33" s="12"/>
      <c r="F33" s="12"/>
      <c r="G33" s="12"/>
      <c r="H33" s="12"/>
      <c r="I33" s="12"/>
      <c r="J33" s="125"/>
      <c r="K33" s="126"/>
      <c r="L33" s="12"/>
      <c r="M33" s="12"/>
      <c r="N33" s="12"/>
      <c r="O33" s="12"/>
      <c r="P33" s="12"/>
      <c r="Q33" s="125"/>
      <c r="R33" s="126" t="s">
        <v>46</v>
      </c>
      <c r="S33" s="12" t="s">
        <v>46</v>
      </c>
      <c r="T33" s="12" t="s">
        <v>46</v>
      </c>
      <c r="U33" s="12" t="s">
        <v>46</v>
      </c>
      <c r="V33" s="12"/>
      <c r="W33" s="12"/>
      <c r="X33" s="125"/>
      <c r="Y33" s="126"/>
      <c r="Z33" s="12"/>
      <c r="AA33" s="12"/>
      <c r="AB33" s="12"/>
      <c r="AC33" s="12"/>
      <c r="AD33" s="12">
        <v>9.5</v>
      </c>
      <c r="AE33" s="125">
        <v>9.5</v>
      </c>
      <c r="AF33" s="126">
        <v>9.5</v>
      </c>
      <c r="AG33" s="67">
        <v>9.5</v>
      </c>
      <c r="AH33" s="58">
        <f>SUM(C33:AG33)</f>
        <v>38</v>
      </c>
      <c r="AI33" s="49">
        <f>SUM(AH32)+(AH33)+(B33)-153.55+AI32+AK33+AJ33+AK32</f>
        <v>15.210270270270215</v>
      </c>
      <c r="AJ33" s="149">
        <v>37</v>
      </c>
      <c r="AK33" s="50"/>
    </row>
    <row r="34" spans="1:37" s="2" customFormat="1" ht="10.5" thickBot="1">
      <c r="A34" s="32" t="s">
        <v>12</v>
      </c>
      <c r="B34" s="39"/>
      <c r="C34" s="139">
        <f aca="true" t="shared" si="10" ref="C34:AG34">24-C32-C33</f>
        <v>24</v>
      </c>
      <c r="D34" s="140">
        <f>24-D32-D33</f>
        <v>24</v>
      </c>
      <c r="E34" s="15">
        <f t="shared" si="10"/>
        <v>24</v>
      </c>
      <c r="F34" s="15">
        <f t="shared" si="10"/>
        <v>24</v>
      </c>
      <c r="G34" s="15">
        <f t="shared" si="10"/>
        <v>24</v>
      </c>
      <c r="H34" s="15">
        <f t="shared" si="10"/>
        <v>14</v>
      </c>
      <c r="I34" s="15">
        <f t="shared" si="10"/>
        <v>14</v>
      </c>
      <c r="J34" s="127">
        <f t="shared" si="10"/>
        <v>14.5</v>
      </c>
      <c r="K34" s="128">
        <f t="shared" si="10"/>
        <v>14.5</v>
      </c>
      <c r="L34" s="15">
        <f t="shared" si="10"/>
        <v>24</v>
      </c>
      <c r="M34" s="15">
        <f t="shared" si="10"/>
        <v>24</v>
      </c>
      <c r="N34" s="15">
        <f t="shared" si="10"/>
        <v>24</v>
      </c>
      <c r="O34" s="15">
        <f t="shared" si="10"/>
        <v>24</v>
      </c>
      <c r="P34" s="15">
        <f t="shared" si="10"/>
        <v>24</v>
      </c>
      <c r="Q34" s="127">
        <f t="shared" si="10"/>
        <v>24</v>
      </c>
      <c r="R34" s="128" t="e">
        <f t="shared" si="10"/>
        <v>#VALUE!</v>
      </c>
      <c r="S34" s="15" t="e">
        <f t="shared" si="10"/>
        <v>#VALUE!</v>
      </c>
      <c r="T34" s="15" t="e">
        <f t="shared" si="10"/>
        <v>#VALUE!</v>
      </c>
      <c r="U34" s="15" t="e">
        <f t="shared" si="10"/>
        <v>#VALUE!</v>
      </c>
      <c r="V34" s="15">
        <f t="shared" si="10"/>
        <v>24</v>
      </c>
      <c r="W34" s="15">
        <f t="shared" si="10"/>
        <v>24</v>
      </c>
      <c r="X34" s="127">
        <f t="shared" si="10"/>
        <v>14.5</v>
      </c>
      <c r="Y34" s="128">
        <f t="shared" si="10"/>
        <v>14.5</v>
      </c>
      <c r="Z34" s="15">
        <f t="shared" si="10"/>
        <v>14</v>
      </c>
      <c r="AA34" s="15">
        <f t="shared" si="10"/>
        <v>14</v>
      </c>
      <c r="AB34" s="15">
        <f t="shared" si="10"/>
        <v>24</v>
      </c>
      <c r="AC34" s="15">
        <f t="shared" si="10"/>
        <v>24</v>
      </c>
      <c r="AD34" s="15">
        <f t="shared" si="10"/>
        <v>14.5</v>
      </c>
      <c r="AE34" s="127">
        <f t="shared" si="10"/>
        <v>14.5</v>
      </c>
      <c r="AF34" s="128">
        <f t="shared" si="10"/>
        <v>14.5</v>
      </c>
      <c r="AG34" s="16">
        <f t="shared" si="10"/>
        <v>14.5</v>
      </c>
      <c r="AH34" s="32"/>
      <c r="AI34" s="32"/>
      <c r="AJ34" s="52"/>
      <c r="AK34" s="52"/>
    </row>
    <row r="35" spans="1:37" s="2" customFormat="1" ht="10.5" thickBot="1">
      <c r="A35" s="33">
        <v>11</v>
      </c>
      <c r="B35" s="40"/>
      <c r="C35" s="135"/>
      <c r="D35" s="136"/>
      <c r="E35" s="9"/>
      <c r="F35" s="9"/>
      <c r="G35" s="9"/>
      <c r="H35" s="9"/>
      <c r="I35" s="9"/>
      <c r="J35" s="123"/>
      <c r="K35" s="124"/>
      <c r="L35" s="9"/>
      <c r="M35" s="9"/>
      <c r="N35" s="9"/>
      <c r="O35" s="9"/>
      <c r="P35" s="9"/>
      <c r="Q35" s="123"/>
      <c r="R35" s="124"/>
      <c r="S35" s="9"/>
      <c r="T35" s="9"/>
      <c r="U35" s="9"/>
      <c r="V35" s="9"/>
      <c r="W35" s="9"/>
      <c r="X35" s="123"/>
      <c r="Y35" s="124"/>
      <c r="Z35" s="9"/>
      <c r="AA35" s="9"/>
      <c r="AB35" s="9"/>
      <c r="AC35" s="9"/>
      <c r="AD35" s="9"/>
      <c r="AE35" s="123"/>
      <c r="AF35" s="124"/>
      <c r="AG35" s="66"/>
      <c r="AH35" s="34"/>
      <c r="AI35" s="56"/>
      <c r="AJ35" s="110"/>
      <c r="AK35" s="111"/>
    </row>
    <row r="36" spans="1:37" s="2" customFormat="1" ht="10.5" thickBot="1">
      <c r="A36" s="102">
        <f>REPT(Maj!A36,1)</f>
      </c>
      <c r="B36" s="57"/>
      <c r="C36" s="137"/>
      <c r="D36" s="138"/>
      <c r="E36" s="12"/>
      <c r="F36" s="12"/>
      <c r="G36" s="12"/>
      <c r="H36" s="12"/>
      <c r="I36" s="12"/>
      <c r="J36" s="125"/>
      <c r="K36" s="126"/>
      <c r="L36" s="12"/>
      <c r="M36" s="12"/>
      <c r="N36" s="12"/>
      <c r="O36" s="12"/>
      <c r="P36" s="12"/>
      <c r="Q36" s="125"/>
      <c r="R36" s="126"/>
      <c r="S36" s="12"/>
      <c r="T36" s="12"/>
      <c r="U36" s="12"/>
      <c r="V36" s="12"/>
      <c r="W36" s="12"/>
      <c r="X36" s="125"/>
      <c r="Y36" s="126"/>
      <c r="Z36" s="12"/>
      <c r="AA36" s="12"/>
      <c r="AB36" s="12"/>
      <c r="AC36" s="12"/>
      <c r="AD36" s="12"/>
      <c r="AE36" s="125"/>
      <c r="AF36" s="126"/>
      <c r="AG36" s="67"/>
      <c r="AH36" s="58"/>
      <c r="AI36" s="49"/>
      <c r="AJ36" s="110"/>
      <c r="AK36" s="111"/>
    </row>
    <row r="37" spans="1:37" s="2" customFormat="1" ht="10.5" thickBot="1">
      <c r="A37" s="32" t="s">
        <v>12</v>
      </c>
      <c r="B37" s="37"/>
      <c r="C37" s="139">
        <f aca="true" t="shared" si="11" ref="C37:AG37">24-C35-C36</f>
        <v>24</v>
      </c>
      <c r="D37" s="140">
        <f>24-D35-D36</f>
        <v>24</v>
      </c>
      <c r="E37" s="15">
        <f t="shared" si="11"/>
        <v>24</v>
      </c>
      <c r="F37" s="15">
        <f t="shared" si="11"/>
        <v>24</v>
      </c>
      <c r="G37" s="15">
        <f t="shared" si="11"/>
        <v>24</v>
      </c>
      <c r="H37" s="15">
        <f t="shared" si="11"/>
        <v>24</v>
      </c>
      <c r="I37" s="15">
        <f t="shared" si="11"/>
        <v>24</v>
      </c>
      <c r="J37" s="127">
        <f t="shared" si="11"/>
        <v>24</v>
      </c>
      <c r="K37" s="128">
        <f t="shared" si="11"/>
        <v>24</v>
      </c>
      <c r="L37" s="15">
        <f t="shared" si="11"/>
        <v>24</v>
      </c>
      <c r="M37" s="15">
        <f t="shared" si="11"/>
        <v>24</v>
      </c>
      <c r="N37" s="15">
        <f t="shared" si="11"/>
        <v>24</v>
      </c>
      <c r="O37" s="15">
        <f t="shared" si="11"/>
        <v>24</v>
      </c>
      <c r="P37" s="15">
        <f t="shared" si="11"/>
        <v>24</v>
      </c>
      <c r="Q37" s="127">
        <f t="shared" si="11"/>
        <v>24</v>
      </c>
      <c r="R37" s="128">
        <f t="shared" si="11"/>
        <v>24</v>
      </c>
      <c r="S37" s="15">
        <f t="shared" si="11"/>
        <v>24</v>
      </c>
      <c r="T37" s="15">
        <f t="shared" si="11"/>
        <v>24</v>
      </c>
      <c r="U37" s="15">
        <f t="shared" si="11"/>
        <v>24</v>
      </c>
      <c r="V37" s="15">
        <f t="shared" si="11"/>
        <v>24</v>
      </c>
      <c r="W37" s="15">
        <f t="shared" si="11"/>
        <v>24</v>
      </c>
      <c r="X37" s="127">
        <f t="shared" si="11"/>
        <v>24</v>
      </c>
      <c r="Y37" s="128">
        <f t="shared" si="11"/>
        <v>24</v>
      </c>
      <c r="Z37" s="15">
        <f t="shared" si="11"/>
        <v>24</v>
      </c>
      <c r="AA37" s="15">
        <f t="shared" si="11"/>
        <v>24</v>
      </c>
      <c r="AB37" s="15">
        <f t="shared" si="11"/>
        <v>24</v>
      </c>
      <c r="AC37" s="15">
        <f t="shared" si="11"/>
        <v>24</v>
      </c>
      <c r="AD37" s="15">
        <f t="shared" si="11"/>
        <v>24</v>
      </c>
      <c r="AE37" s="127">
        <f t="shared" si="11"/>
        <v>24</v>
      </c>
      <c r="AF37" s="128">
        <f t="shared" si="11"/>
        <v>24</v>
      </c>
      <c r="AG37" s="16">
        <f t="shared" si="11"/>
        <v>24</v>
      </c>
      <c r="AH37" s="32"/>
      <c r="AI37" s="32"/>
      <c r="AJ37" s="110"/>
      <c r="AK37" s="111"/>
    </row>
    <row r="38" spans="1:37" ht="9.75">
      <c r="A38" s="17" t="s">
        <v>20</v>
      </c>
      <c r="B38" s="17"/>
      <c r="C38" s="17">
        <v>5</v>
      </c>
      <c r="D38" s="17">
        <v>3</v>
      </c>
      <c r="E38" s="17">
        <v>3</v>
      </c>
      <c r="F38" s="17">
        <v>3</v>
      </c>
      <c r="G38" s="17">
        <v>3</v>
      </c>
      <c r="H38" s="17">
        <v>2</v>
      </c>
      <c r="I38" s="17">
        <v>2</v>
      </c>
      <c r="J38" s="17">
        <v>2</v>
      </c>
      <c r="K38" s="17">
        <v>6</v>
      </c>
      <c r="L38" s="17">
        <v>6</v>
      </c>
      <c r="M38" s="17">
        <v>5</v>
      </c>
      <c r="N38" s="17">
        <v>5</v>
      </c>
      <c r="O38" s="17">
        <v>5</v>
      </c>
      <c r="P38" s="17">
        <v>4</v>
      </c>
      <c r="Q38" s="17">
        <v>4</v>
      </c>
      <c r="R38" s="17">
        <v>4</v>
      </c>
      <c r="S38" s="17">
        <v>4</v>
      </c>
      <c r="T38" s="17">
        <v>1</v>
      </c>
      <c r="U38" s="17">
        <v>1</v>
      </c>
      <c r="V38" s="17">
        <v>1</v>
      </c>
      <c r="W38" s="17">
        <v>1</v>
      </c>
      <c r="X38" s="17">
        <v>6</v>
      </c>
      <c r="Y38" s="17">
        <v>6</v>
      </c>
      <c r="Z38" s="17">
        <v>6</v>
      </c>
      <c r="AA38" s="17">
        <v>6</v>
      </c>
      <c r="AB38" s="17">
        <v>4</v>
      </c>
      <c r="AC38" s="17">
        <v>4</v>
      </c>
      <c r="AD38" s="17">
        <v>4</v>
      </c>
      <c r="AE38" s="17">
        <v>4</v>
      </c>
      <c r="AF38" s="17">
        <v>2</v>
      </c>
      <c r="AG38" s="17">
        <v>2</v>
      </c>
      <c r="AH38" s="17"/>
      <c r="AI38" s="17"/>
      <c r="AJ38" s="17"/>
      <c r="AK38" s="17"/>
    </row>
    <row r="39" spans="1:33" ht="11.25">
      <c r="A39" s="1" t="s">
        <v>21</v>
      </c>
      <c r="B39" s="19"/>
      <c r="C39" s="17">
        <f>COUNTIF(C5,"&gt;0")+COUNTIF(C8,"&gt;0")+COUNTIF(C11,"&gt;0")+COUNTIF(C14,"&gt;0")+COUNTIF(C17,"&gt;0")+COUNTIF(C20,"&gt;0")+COUNTIF(C23,"&gt;0")+COUNTIF(C26,"&gt;0")+COUNTIF(C29,"&gt;0")+COUNTIF(C32,"&gt;0")+COUNTIF(C35,"&gt;0")</f>
        <v>2</v>
      </c>
      <c r="D39" s="17">
        <f aca="true" t="shared" si="12" ref="D39:AG40">COUNTIF(D5,"&gt;0")+COUNTIF(D8,"&gt;0")+COUNTIF(D11,"&gt;0")+COUNTIF(D14,"&gt;0")+COUNTIF(D17,"&gt;0")+COUNTIF(D20,"&gt;0")+COUNTIF(D23,"&gt;0")+COUNTIF(D26,"&gt;0")+COUNTIF(D29,"&gt;0")+COUNTIF(D32,"&gt;0")+COUNTIF(D35,"&gt;0")</f>
        <v>2</v>
      </c>
      <c r="E39" s="17">
        <f t="shared" si="12"/>
        <v>2</v>
      </c>
      <c r="F39" s="17">
        <f t="shared" si="12"/>
        <v>2</v>
      </c>
      <c r="G39" s="17">
        <f t="shared" si="12"/>
        <v>2</v>
      </c>
      <c r="H39" s="17">
        <f t="shared" si="12"/>
        <v>2</v>
      </c>
      <c r="I39" s="17">
        <f t="shared" si="12"/>
        <v>2</v>
      </c>
      <c r="J39" s="17">
        <f t="shared" si="12"/>
        <v>2</v>
      </c>
      <c r="K39" s="17">
        <f t="shared" si="12"/>
        <v>2</v>
      </c>
      <c r="L39" s="17">
        <f t="shared" si="12"/>
        <v>2</v>
      </c>
      <c r="M39" s="17">
        <f t="shared" si="12"/>
        <v>2</v>
      </c>
      <c r="N39" s="17">
        <f t="shared" si="12"/>
        <v>2</v>
      </c>
      <c r="O39" s="17">
        <f t="shared" si="12"/>
        <v>2</v>
      </c>
      <c r="P39" s="17">
        <f t="shared" si="12"/>
        <v>2</v>
      </c>
      <c r="Q39" s="17">
        <f t="shared" si="12"/>
        <v>2</v>
      </c>
      <c r="R39" s="17">
        <f t="shared" si="12"/>
        <v>2</v>
      </c>
      <c r="S39" s="17">
        <f t="shared" si="12"/>
        <v>2</v>
      </c>
      <c r="T39" s="17">
        <f t="shared" si="12"/>
        <v>2</v>
      </c>
      <c r="U39" s="17">
        <f t="shared" si="12"/>
        <v>2</v>
      </c>
      <c r="V39" s="17">
        <f t="shared" si="12"/>
        <v>2</v>
      </c>
      <c r="W39" s="17">
        <f t="shared" si="12"/>
        <v>2</v>
      </c>
      <c r="X39" s="17">
        <f t="shared" si="12"/>
        <v>2</v>
      </c>
      <c r="Y39" s="17">
        <f t="shared" si="12"/>
        <v>2</v>
      </c>
      <c r="Z39" s="17">
        <f t="shared" si="12"/>
        <v>2</v>
      </c>
      <c r="AA39" s="17">
        <f t="shared" si="12"/>
        <v>2</v>
      </c>
      <c r="AB39" s="17">
        <f t="shared" si="12"/>
        <v>2</v>
      </c>
      <c r="AC39" s="17">
        <f t="shared" si="12"/>
        <v>2</v>
      </c>
      <c r="AD39" s="17">
        <f t="shared" si="12"/>
        <v>2</v>
      </c>
      <c r="AE39" s="17">
        <f t="shared" si="12"/>
        <v>2</v>
      </c>
      <c r="AF39" s="17">
        <f t="shared" si="12"/>
        <v>2</v>
      </c>
      <c r="AG39" s="17">
        <f>COUNTIF(AG5,"&gt;0")+COUNTIF(AG8,"&gt;0")+COUNTIF(AG11,"&gt;0")+COUNTIF(AG14,"&gt;0")+COUNTIF(AG17,"&gt;0")+COUNTIF(AG20,"&gt;0")+COUNTIF(AG23,"&gt;0")+COUNTIF(AG26,"&gt;0")+COUNTIF(AG29,"&gt;0")+COUNTIF(AG32,"&gt;0")+COUNTIF(AG35,"&gt;0")</f>
        <v>2</v>
      </c>
    </row>
    <row r="40" spans="1:33" ht="11.25">
      <c r="A40" s="1" t="s">
        <v>11</v>
      </c>
      <c r="B40" s="20"/>
      <c r="C40" s="17">
        <f>COUNTIF(C6,"&gt;0")+COUNTIF(C9,"&gt;0")+COUNTIF(C12,"&gt;0")+COUNTIF(C15,"&gt;0")+COUNTIF(C18,"&gt;0")+COUNTIF(C21,"&gt;0")+COUNTIF(C24,"&gt;0")+COUNTIF(C27,"&gt;0")+COUNTIF(C30,"&gt;0")+COUNTIF(C33,"&gt;0")+COUNTIF(C36,"&gt;0")</f>
        <v>2</v>
      </c>
      <c r="D40" s="17">
        <f t="shared" si="12"/>
        <v>2</v>
      </c>
      <c r="E40" s="17">
        <f t="shared" si="12"/>
        <v>2</v>
      </c>
      <c r="F40" s="17">
        <f t="shared" si="12"/>
        <v>2</v>
      </c>
      <c r="G40" s="17">
        <f t="shared" si="12"/>
        <v>2</v>
      </c>
      <c r="H40" s="17">
        <f t="shared" si="12"/>
        <v>2</v>
      </c>
      <c r="I40" s="17">
        <f t="shared" si="12"/>
        <v>2</v>
      </c>
      <c r="J40" s="17">
        <f t="shared" si="12"/>
        <v>2</v>
      </c>
      <c r="K40" s="17">
        <f t="shared" si="12"/>
        <v>2</v>
      </c>
      <c r="L40" s="17">
        <f t="shared" si="12"/>
        <v>2</v>
      </c>
      <c r="M40" s="17">
        <f t="shared" si="12"/>
        <v>2</v>
      </c>
      <c r="N40" s="17">
        <f t="shared" si="12"/>
        <v>2</v>
      </c>
      <c r="O40" s="17">
        <f t="shared" si="12"/>
        <v>2</v>
      </c>
      <c r="P40" s="17">
        <f t="shared" si="12"/>
        <v>2</v>
      </c>
      <c r="Q40" s="17">
        <f t="shared" si="12"/>
        <v>2</v>
      </c>
      <c r="R40" s="17">
        <f t="shared" si="12"/>
        <v>2</v>
      </c>
      <c r="S40" s="17">
        <f t="shared" si="12"/>
        <v>2</v>
      </c>
      <c r="T40" s="17">
        <f t="shared" si="12"/>
        <v>2</v>
      </c>
      <c r="U40" s="17">
        <f t="shared" si="12"/>
        <v>2</v>
      </c>
      <c r="V40" s="17">
        <f t="shared" si="12"/>
        <v>2</v>
      </c>
      <c r="W40" s="17">
        <f t="shared" si="12"/>
        <v>2</v>
      </c>
      <c r="X40" s="17">
        <f t="shared" si="12"/>
        <v>2</v>
      </c>
      <c r="Y40" s="17">
        <f t="shared" si="12"/>
        <v>2</v>
      </c>
      <c r="Z40" s="17">
        <f t="shared" si="12"/>
        <v>2</v>
      </c>
      <c r="AA40" s="17">
        <f t="shared" si="12"/>
        <v>2</v>
      </c>
      <c r="AB40" s="17">
        <f t="shared" si="12"/>
        <v>2</v>
      </c>
      <c r="AC40" s="17">
        <f t="shared" si="12"/>
        <v>2</v>
      </c>
      <c r="AD40" s="17">
        <f t="shared" si="12"/>
        <v>2</v>
      </c>
      <c r="AE40" s="17">
        <f t="shared" si="12"/>
        <v>2</v>
      </c>
      <c r="AF40" s="17">
        <f>COUNTIF(AF6,"&gt;0")+COUNTIF(AF9,"&gt;0")+COUNTIF(AF12,"&gt;0")+COUNTIF(AF15,"&gt;0")+COUNTIF(AF18,"&gt;0")+COUNTIF(AF21,"&gt;0")+COUNTIF(AF24,"&gt;0")+COUNTIF(AF27,"&gt;0")+COUNTIF(AF30,"&gt;0")+COUNTIF(AF33,"&gt;0")+COUNTIF(AF36,"&gt;0")</f>
        <v>2</v>
      </c>
      <c r="AG40" s="17">
        <f t="shared" si="12"/>
        <v>2</v>
      </c>
    </row>
    <row r="41" ht="9.75">
      <c r="B41" s="21"/>
    </row>
    <row r="42" spans="1:33" ht="9.75">
      <c r="A42" s="1" t="s">
        <v>41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29"/>
    </row>
  </sheetData>
  <sheetProtection/>
  <mergeCells count="3">
    <mergeCell ref="A2:A4"/>
    <mergeCell ref="A1:C1"/>
    <mergeCell ref="E1:AE1"/>
  </mergeCells>
  <printOptions/>
  <pageMargins left="0.2" right="0.19" top="0.67" bottom="0.66" header="0" footer="0"/>
  <pageSetup fitToHeight="1" fitToWidth="1" horizontalDpi="600" verticalDpi="600" orientation="landscape" paperSize="9" scale="88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zoomScale="150" zoomScaleNormal="150" workbookViewId="0" topLeftCell="A1">
      <selection activeCell="E38" sqref="E38"/>
    </sheetView>
  </sheetViews>
  <sheetFormatPr defaultColWidth="8.8515625" defaultRowHeight="12.75"/>
  <cols>
    <col min="1" max="3" width="12.7109375" style="0" customWidth="1"/>
    <col min="4" max="4" width="15.7109375" style="0" customWidth="1"/>
    <col min="5" max="8" width="12.7109375" style="0" customWidth="1"/>
  </cols>
  <sheetData>
    <row r="1" spans="1:7" ht="30" customHeight="1">
      <c r="A1" s="167" t="s">
        <v>19</v>
      </c>
      <c r="B1" s="168"/>
      <c r="C1" s="168"/>
      <c r="D1" s="168"/>
      <c r="E1" s="168"/>
      <c r="F1" s="168"/>
      <c r="G1" s="134"/>
    </row>
    <row r="2" spans="1:8" ht="15" customHeight="1" thickBot="1">
      <c r="A2" s="69"/>
      <c r="B2" s="70" t="s">
        <v>14</v>
      </c>
      <c r="C2" s="70" t="s">
        <v>13</v>
      </c>
      <c r="D2" s="70" t="s">
        <v>15</v>
      </c>
      <c r="E2" s="71" t="s">
        <v>34</v>
      </c>
      <c r="F2" s="141" t="s">
        <v>42</v>
      </c>
      <c r="G2" s="141" t="s">
        <v>43</v>
      </c>
      <c r="H2" s="141" t="s">
        <v>44</v>
      </c>
    </row>
    <row r="3" spans="1:8" ht="12" customHeight="1" thickBot="1">
      <c r="A3" s="72">
        <v>1</v>
      </c>
      <c r="B3" s="73"/>
      <c r="C3" s="74"/>
      <c r="D3" s="74"/>
      <c r="E3" s="75"/>
      <c r="F3" s="143"/>
      <c r="G3" s="143"/>
      <c r="H3" s="143"/>
    </row>
    <row r="4" spans="1:8" ht="12" customHeight="1" thickBot="1">
      <c r="A4" s="102" t="str">
        <f>REPT(Maj!A6,1)</f>
        <v>Charly</v>
      </c>
      <c r="B4" s="76">
        <v>-259</v>
      </c>
      <c r="C4" s="76">
        <f>B4+Maj!AJ6+Juni!AI6+Juli!AJ6+August!AJ6+September!AI6+Oktober!AJ6</f>
        <v>-111</v>
      </c>
      <c r="D4" s="76">
        <f>SUM(Maj!AK5+Maj!AK6)+(Juni!AJ5+Juni!AJ6)+(Juli!AK5+Juli!AK6)+(August!AK5+August!AK6)+(September!AJ5+September!AJ6)+(Oktober!AK5+Oktober!AK6)</f>
        <v>96</v>
      </c>
      <c r="E4" s="77">
        <f>SUM(Maj!B5+Juni!B5+Juli!B5+August!B5+September!B5+Oktober!B5)</f>
        <v>27</v>
      </c>
      <c r="F4" s="142">
        <f>E4*3</f>
        <v>81</v>
      </c>
      <c r="G4" s="142">
        <v>129.32</v>
      </c>
      <c r="H4" s="142">
        <f>SUM(F4-D4)+G4</f>
        <v>114.32</v>
      </c>
    </row>
    <row r="5" spans="1:8" ht="12" customHeight="1" thickBot="1">
      <c r="A5" s="78"/>
      <c r="B5" s="79"/>
      <c r="C5" s="80"/>
      <c r="D5" s="76"/>
      <c r="E5" s="81"/>
      <c r="F5" s="142"/>
      <c r="G5" s="142"/>
      <c r="H5" s="142"/>
    </row>
    <row r="6" spans="1:8" ht="12" customHeight="1" thickBot="1">
      <c r="A6" s="72">
        <v>2</v>
      </c>
      <c r="B6" s="73"/>
      <c r="C6" s="76"/>
      <c r="D6" s="74"/>
      <c r="E6" s="77"/>
      <c r="F6" s="143"/>
      <c r="G6" s="143"/>
      <c r="H6" s="143"/>
    </row>
    <row r="7" spans="1:8" ht="12" customHeight="1" thickBot="1">
      <c r="A7" s="102" t="str">
        <f>REPT(Maj!A9,1)</f>
        <v>Jens Mollerup</v>
      </c>
      <c r="B7" s="76">
        <v>-222</v>
      </c>
      <c r="C7" s="76">
        <f>B7+Maj!AJ9+Juni!AI9+Juli!AJ9+August!AJ9+September!AI9+Oktober!AJ9</f>
        <v>-148</v>
      </c>
      <c r="D7" s="76">
        <f>SUM(Maj!AK8+Maj!AK9)+(Juni!AJ8+Juni!AJ9)+(Juli!AK8+Juli!AK9)+(August!AK8+August!AK9)+(September!AJ8+September!AJ9)+(Oktober!AK8+Oktober!AK9)</f>
        <v>66</v>
      </c>
      <c r="E7" s="77">
        <f>SUM(Maj!B8+Juni!B8+Juli!B8+August!B8+September!B8+Oktober!B8)</f>
        <v>35</v>
      </c>
      <c r="F7" s="142">
        <f>E7*3</f>
        <v>105</v>
      </c>
      <c r="G7" s="142">
        <v>34.45</v>
      </c>
      <c r="H7" s="142">
        <f>SUM(F7-D7)+G7</f>
        <v>73.45</v>
      </c>
    </row>
    <row r="8" spans="1:8" ht="12" customHeight="1" thickBot="1">
      <c r="A8" s="78"/>
      <c r="B8" s="82"/>
      <c r="C8" s="80"/>
      <c r="D8" s="80"/>
      <c r="E8" s="81"/>
      <c r="F8" s="142"/>
      <c r="G8" s="142"/>
      <c r="H8" s="142"/>
    </row>
    <row r="9" spans="1:8" ht="12" customHeight="1" thickBot="1">
      <c r="A9" s="72">
        <v>3</v>
      </c>
      <c r="B9" s="79"/>
      <c r="C9" s="76"/>
      <c r="D9" s="76"/>
      <c r="E9" s="77"/>
      <c r="F9" s="143"/>
      <c r="G9" s="143"/>
      <c r="H9" s="143"/>
    </row>
    <row r="10" spans="1:8" ht="12" customHeight="1" thickBot="1">
      <c r="A10" s="102" t="str">
        <f>REPT(Maj!A12,1)</f>
        <v>Iver</v>
      </c>
      <c r="B10" s="76">
        <v>-222</v>
      </c>
      <c r="C10" s="76">
        <f>B10+Maj!AJ12+Juni!AI12+Juli!AJ12+August!AJ12+September!AI12+Oktober!AJ12</f>
        <v>-37</v>
      </c>
      <c r="D10" s="76">
        <f>SUM(Maj!AK11+Maj!AK12)+(Juni!AJ11+Juni!AJ12)+(Juli!AK11+Juli!AK12)+(August!AK11+August!AK12)+(September!AJ11+September!AJ12)+(Oktober!AK11+Oktober!AK12)</f>
        <v>88</v>
      </c>
      <c r="E10" s="77">
        <f>SUM(Maj!B11+Juni!B11+Juli!B11+August!B11+September!B11+Oktober!B11)</f>
        <v>25</v>
      </c>
      <c r="F10" s="142">
        <f>E10*3</f>
        <v>75</v>
      </c>
      <c r="G10" s="142">
        <v>2.75</v>
      </c>
      <c r="H10" s="142">
        <f>SUM(F10-D10)+G10</f>
        <v>-10.25</v>
      </c>
    </row>
    <row r="11" spans="1:8" ht="12" customHeight="1" thickBot="1">
      <c r="A11" s="78"/>
      <c r="B11" s="79"/>
      <c r="C11" s="80"/>
      <c r="D11" s="76"/>
      <c r="E11" s="81"/>
      <c r="F11" s="142"/>
      <c r="G11" s="142"/>
      <c r="H11" s="142"/>
    </row>
    <row r="12" spans="1:8" ht="12" customHeight="1" thickBot="1">
      <c r="A12" s="72">
        <v>4</v>
      </c>
      <c r="B12" s="73"/>
      <c r="C12" s="76"/>
      <c r="D12" s="74"/>
      <c r="E12" s="77"/>
      <c r="F12" s="143"/>
      <c r="G12" s="143"/>
      <c r="H12" s="143"/>
    </row>
    <row r="13" spans="1:8" ht="12" customHeight="1" thickBot="1">
      <c r="A13" s="102" t="str">
        <f>REPT(Maj!A15,1)</f>
        <v>Pirre</v>
      </c>
      <c r="B13" s="76">
        <v>-203</v>
      </c>
      <c r="C13" s="76">
        <f>B13+Maj!AJ15+Juni!AI15+Juli!AJ15+August!AJ15+September!AI15+Oktober!AJ15</f>
        <v>-92</v>
      </c>
      <c r="D13" s="76">
        <f>SUM(Maj!AK14+Maj!AK15)+(Juni!AJ14+Juni!AJ15)+(Juli!AK14+Juli!AK15)+(August!AK14+August!AK15)+(September!AJ14+September!AJ15)+(Oktober!AK14+Oktober!AK15)</f>
        <v>39</v>
      </c>
      <c r="E13" s="77">
        <f>SUM(Maj!B14+Juni!B14+Juli!B14+August!B14+September!B14+Oktober!B14)</f>
        <v>35</v>
      </c>
      <c r="F13" s="142">
        <f>E13*3</f>
        <v>105</v>
      </c>
      <c r="G13" s="142">
        <v>16.25</v>
      </c>
      <c r="H13" s="142">
        <f>SUM(F13-D13)+G13</f>
        <v>82.25</v>
      </c>
    </row>
    <row r="14" spans="1:8" ht="12" customHeight="1" thickBot="1">
      <c r="A14" s="78"/>
      <c r="B14" s="82"/>
      <c r="C14" s="80"/>
      <c r="D14" s="80"/>
      <c r="E14" s="81"/>
      <c r="F14" s="142"/>
      <c r="G14" s="142"/>
      <c r="H14" s="142"/>
    </row>
    <row r="15" spans="1:8" ht="12" customHeight="1" thickBot="1">
      <c r="A15" s="72">
        <v>5</v>
      </c>
      <c r="B15" s="79"/>
      <c r="C15" s="76"/>
      <c r="D15" s="76"/>
      <c r="E15" s="77"/>
      <c r="F15" s="143"/>
      <c r="G15" s="143"/>
      <c r="H15" s="143"/>
    </row>
    <row r="16" spans="1:8" ht="12" customHeight="1" thickBot="1">
      <c r="A16" s="102" t="str">
        <f>REPT(Maj!A18,1)</f>
        <v>Flemming K</v>
      </c>
      <c r="B16" s="76">
        <v>-222</v>
      </c>
      <c r="C16" s="76">
        <f>B16+Maj!AJ18+Juni!AI18+Juli!AJ18+August!AJ18+September!AI18+Oktober!AJ18</f>
        <v>-74</v>
      </c>
      <c r="D16" s="76">
        <f>SUM(Maj!AK17+Maj!AK18)+(Juni!AJ17+Juni!AJ18)+(Juli!AK17+Juli!AK18)+(August!AK17+August!AK18)+(September!AJ17+September!AJ18)+(Oktober!AK17+Oktober!AK18)</f>
        <v>91</v>
      </c>
      <c r="E16" s="77">
        <f>SUM(Maj!B17+Juni!B17+Juli!B17+August!B17+September!B17+Oktober!B17)</f>
        <v>29</v>
      </c>
      <c r="F16" s="142">
        <f>E16*3</f>
        <v>87</v>
      </c>
      <c r="G16" s="142">
        <v>36.4</v>
      </c>
      <c r="H16" s="142">
        <f>SUM(F16-D16)+G16</f>
        <v>32.4</v>
      </c>
    </row>
    <row r="17" spans="1:8" ht="12" customHeight="1" thickBot="1">
      <c r="A17" s="83"/>
      <c r="B17" s="79"/>
      <c r="C17" s="80"/>
      <c r="D17" s="76"/>
      <c r="E17" s="81"/>
      <c r="F17" s="142"/>
      <c r="G17" s="142"/>
      <c r="H17" s="142"/>
    </row>
    <row r="18" spans="1:8" ht="12" customHeight="1" thickBot="1">
      <c r="A18" s="72">
        <v>6</v>
      </c>
      <c r="B18" s="73"/>
      <c r="C18" s="76"/>
      <c r="D18" s="74"/>
      <c r="E18" s="77"/>
      <c r="F18" s="143"/>
      <c r="G18" s="143"/>
      <c r="H18" s="143"/>
    </row>
    <row r="19" spans="1:8" ht="12" customHeight="1" thickBot="1">
      <c r="A19" s="102" t="str">
        <f>REPT(Maj!A21,1)</f>
        <v>JanRønn</v>
      </c>
      <c r="B19" s="76">
        <v>-222</v>
      </c>
      <c r="C19" s="76">
        <f>B19+Maj!AJ21+Juni!AI21+Juli!AJ21+August!AJ21+September!AI21+Oktober!AJ21</f>
        <v>-111</v>
      </c>
      <c r="D19" s="76">
        <f>SUM(Maj!AK20+Maj!AK21)+(Juni!AJ20+Juni!AJ21)+(Juli!AK20+Juli!AK21)+(August!AK20+August!AK21)+(September!AJ20+September!AJ21)+(Oktober!AK20+Oktober!AK21)</f>
        <v>96</v>
      </c>
      <c r="E19" s="77">
        <f>SUM(Maj!B20+Juni!B20+Juli!B20+August!B20+September!B20+Oktober!B20)</f>
        <v>32</v>
      </c>
      <c r="F19" s="142">
        <f>E19*3</f>
        <v>96</v>
      </c>
      <c r="G19" s="142">
        <v>186.12</v>
      </c>
      <c r="H19" s="142">
        <f>SUM(F19-D19)+G19</f>
        <v>186.12</v>
      </c>
    </row>
    <row r="20" spans="1:8" ht="12" customHeight="1" thickBot="1">
      <c r="A20" s="78"/>
      <c r="B20" s="82"/>
      <c r="C20" s="80"/>
      <c r="D20" s="80"/>
      <c r="E20" s="81"/>
      <c r="F20" s="142"/>
      <c r="G20" s="142"/>
      <c r="H20" s="142"/>
    </row>
    <row r="21" spans="1:8" ht="12" customHeight="1" thickBot="1">
      <c r="A21" s="72">
        <v>7</v>
      </c>
      <c r="B21" s="79"/>
      <c r="C21" s="76"/>
      <c r="D21" s="76"/>
      <c r="E21" s="77"/>
      <c r="F21" s="143"/>
      <c r="G21" s="143"/>
      <c r="H21" s="143"/>
    </row>
    <row r="22" spans="1:8" ht="12" customHeight="1" thickBot="1">
      <c r="A22" s="102" t="str">
        <f>REPT(Maj!A24,1)</f>
        <v>Sven B</v>
      </c>
      <c r="B22" s="76">
        <v>-222</v>
      </c>
      <c r="C22" s="76">
        <f>B22+Maj!AJ24+Juni!AI24+Juli!AJ24+August!AJ24+September!AI24+Oktober!AJ24</f>
        <v>-74</v>
      </c>
      <c r="D22" s="76">
        <f>SUM(Maj!AK24+Juni!AJ24+Juli!AK24+August!AK24+September!AJ24+Oktober!AK24)</f>
        <v>0</v>
      </c>
      <c r="E22" s="77"/>
      <c r="F22" s="142"/>
      <c r="G22" s="142">
        <v>91.9</v>
      </c>
      <c r="H22" s="142">
        <f>SUM(F22-D22)+G22</f>
        <v>91.9</v>
      </c>
    </row>
    <row r="23" spans="1:8" ht="12" customHeight="1" thickBot="1">
      <c r="A23" s="78"/>
      <c r="B23" s="79"/>
      <c r="C23" s="80"/>
      <c r="D23" s="76"/>
      <c r="E23" s="81"/>
      <c r="F23" s="142"/>
      <c r="G23" s="142"/>
      <c r="H23" s="142"/>
    </row>
    <row r="24" spans="1:8" ht="12" customHeight="1" thickBot="1">
      <c r="A24" s="72">
        <v>8</v>
      </c>
      <c r="B24" s="73"/>
      <c r="C24" s="76"/>
      <c r="D24" s="74"/>
      <c r="E24" s="77"/>
      <c r="F24" s="143"/>
      <c r="G24" s="143"/>
      <c r="H24" s="143"/>
    </row>
    <row r="25" spans="1:8" ht="12" customHeight="1" thickBot="1">
      <c r="A25" s="102" t="str">
        <f>REPT(Maj!A27,1)</f>
        <v>Christian</v>
      </c>
      <c r="B25" s="76">
        <v>-222</v>
      </c>
      <c r="C25" s="76">
        <f>B25+Maj!AJ27+Juni!AI27+Juli!AJ27+August!AJ27+September!AI27+Oktober!AJ27</f>
        <v>-111</v>
      </c>
      <c r="D25" s="76">
        <f>SUM(Maj!AK27+Juni!AJ27+Juli!AK27+August!AK27+September!AJ27+Oktober!AK27)</f>
        <v>40</v>
      </c>
      <c r="E25" s="77"/>
      <c r="F25" s="142"/>
      <c r="G25" s="142">
        <v>150.13</v>
      </c>
      <c r="H25" s="142">
        <f>SUM(F25-D25)+G25</f>
        <v>110.13</v>
      </c>
    </row>
    <row r="26" spans="1:8" ht="12" customHeight="1" thickBot="1">
      <c r="A26" s="78"/>
      <c r="B26" s="82"/>
      <c r="C26" s="80"/>
      <c r="D26" s="80"/>
      <c r="E26" s="81"/>
      <c r="F26" s="142"/>
      <c r="G26" s="142"/>
      <c r="H26" s="142"/>
    </row>
    <row r="27" spans="1:8" ht="12" customHeight="1" thickBot="1">
      <c r="A27" s="72">
        <v>9</v>
      </c>
      <c r="B27" s="79"/>
      <c r="C27" s="76"/>
      <c r="D27" s="76"/>
      <c r="E27" s="77"/>
      <c r="F27" s="143"/>
      <c r="G27" s="143"/>
      <c r="H27" s="143"/>
    </row>
    <row r="28" spans="1:8" ht="12" customHeight="1" thickBot="1">
      <c r="A28" s="102" t="str">
        <f>REPT(Maj!A30,1)</f>
        <v>Villy</v>
      </c>
      <c r="B28" s="76">
        <v>-222</v>
      </c>
      <c r="C28" s="76">
        <f>B28+Maj!AJ30+Juni!AI30+Juli!AJ30+August!AJ30+September!AI30+Oktober!AJ30</f>
        <v>-74</v>
      </c>
      <c r="D28" s="76">
        <f>SUM(Maj!AK30+Juni!AJ30+Juli!AK30+August!AK30+September!AJ30+Oktober!AK30)</f>
        <v>0</v>
      </c>
      <c r="E28" s="77"/>
      <c r="F28" s="142"/>
      <c r="G28" s="142">
        <v>147.5</v>
      </c>
      <c r="H28" s="142">
        <f>SUM(F28-D28)+G28</f>
        <v>147.5</v>
      </c>
    </row>
    <row r="29" spans="1:8" ht="12" customHeight="1" thickBot="1">
      <c r="A29" s="78"/>
      <c r="B29" s="82"/>
      <c r="C29" s="82"/>
      <c r="D29" s="82"/>
      <c r="E29" s="84"/>
      <c r="F29" s="142"/>
      <c r="G29" s="142"/>
      <c r="H29" s="142"/>
    </row>
    <row r="30" spans="1:8" ht="12" customHeight="1" thickBot="1">
      <c r="A30" s="85">
        <v>10</v>
      </c>
      <c r="B30" s="73"/>
      <c r="C30" s="73"/>
      <c r="D30" s="86"/>
      <c r="E30" s="87"/>
      <c r="F30" s="143"/>
      <c r="G30" s="143"/>
      <c r="H30" s="143"/>
    </row>
    <row r="31" spans="1:8" ht="12" customHeight="1" thickBot="1">
      <c r="A31" s="102" t="str">
        <f>REPT(Maj!A33,1)</f>
        <v>Jens Falsig</v>
      </c>
      <c r="B31" s="76">
        <v>-222</v>
      </c>
      <c r="C31" s="76">
        <f>B31+Maj!AJ33+Juni!AI33+Juli!AJ33+August!AJ33+September!AI33+Oktober!AJ33</f>
        <v>-74</v>
      </c>
      <c r="D31" s="76">
        <f>SUM(Maj!AK33+Juni!AJ33+Juli!AK33+August!AK33+September!AJ33+Oktober!AK33)</f>
        <v>0</v>
      </c>
      <c r="E31" s="88"/>
      <c r="F31" s="142"/>
      <c r="G31" s="142">
        <v>69.96</v>
      </c>
      <c r="H31" s="142">
        <f>SUM(F31-D31)+G31</f>
        <v>69.96</v>
      </c>
    </row>
    <row r="32" spans="1:8" ht="12" customHeight="1" thickBot="1">
      <c r="A32" s="89"/>
      <c r="B32" s="82"/>
      <c r="C32" s="82"/>
      <c r="D32" s="90"/>
      <c r="E32" s="84"/>
      <c r="F32" s="142"/>
      <c r="G32" s="142"/>
      <c r="H32" s="142"/>
    </row>
    <row r="33" spans="1:8" ht="12" customHeight="1" thickBot="1">
      <c r="A33" s="91"/>
      <c r="B33" s="79"/>
      <c r="C33" s="79"/>
      <c r="D33" s="92"/>
      <c r="E33" s="93"/>
      <c r="F33" s="143"/>
      <c r="G33" s="143"/>
      <c r="H33" s="143"/>
    </row>
    <row r="34" spans="1:8" ht="12" customHeight="1" thickBot="1">
      <c r="A34" s="102">
        <f>REPT(Maj!A36,1)</f>
      </c>
      <c r="B34" s="76"/>
      <c r="C34" s="76"/>
      <c r="D34" s="76"/>
      <c r="E34" s="93"/>
      <c r="F34" s="142"/>
      <c r="G34" s="142"/>
      <c r="H34" s="142"/>
    </row>
    <row r="35" spans="1:8" ht="12" customHeight="1" thickBot="1">
      <c r="A35" s="89"/>
      <c r="B35" s="82"/>
      <c r="C35" s="82"/>
      <c r="D35" s="90"/>
      <c r="E35" s="84"/>
      <c r="F35" s="142"/>
      <c r="G35" s="142"/>
      <c r="H35" s="142"/>
    </row>
    <row r="36" spans="1:8" ht="12" customHeight="1">
      <c r="A36" s="94"/>
      <c r="B36" s="79"/>
      <c r="C36" s="79"/>
      <c r="D36" s="92"/>
      <c r="E36" s="93"/>
      <c r="F36" s="143"/>
      <c r="G36" s="143"/>
      <c r="H36" s="143"/>
    </row>
    <row r="37" spans="1:8" ht="12">
      <c r="A37" s="112" t="s">
        <v>35</v>
      </c>
      <c r="B37" s="7">
        <f>SUM(B4:B34)</f>
        <v>-2238</v>
      </c>
      <c r="C37" s="7">
        <f>SUM(C4:C34)</f>
        <v>-906</v>
      </c>
      <c r="D37" s="7">
        <f>SUM(D4:D34)</f>
        <v>516</v>
      </c>
      <c r="E37" s="7">
        <f>SUM(E4:E34)</f>
        <v>183</v>
      </c>
      <c r="F37" s="7">
        <f>SUM(F4:F34)</f>
        <v>549</v>
      </c>
      <c r="G37" s="156">
        <f>SUM(G4:G36)</f>
        <v>864.78</v>
      </c>
      <c r="H37" s="156">
        <f>SUM(H4:H36)</f>
        <v>897.78</v>
      </c>
    </row>
    <row r="39" spans="1:2" ht="12">
      <c r="A39" t="s">
        <v>45</v>
      </c>
      <c r="B39">
        <f>SUM(B37/2)+(G37)-(C37+H37)</f>
        <v>-246</v>
      </c>
    </row>
  </sheetData>
  <sheetProtection/>
  <mergeCells count="1">
    <mergeCell ref="A1:F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Struer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Søren Adseren</dc:creator>
  <cp:keywords/>
  <dc:description/>
  <cp:lastModifiedBy>søren adsersen</cp:lastModifiedBy>
  <cp:lastPrinted>2016-03-14T12:48:42Z</cp:lastPrinted>
  <dcterms:created xsi:type="dcterms:W3CDTF">2002-02-19T15:38:12Z</dcterms:created>
  <dcterms:modified xsi:type="dcterms:W3CDTF">2016-03-31T13:40:04Z</dcterms:modified>
  <cp:category/>
  <cp:version/>
  <cp:contentType/>
  <cp:contentStatus/>
</cp:coreProperties>
</file>